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ma.lan\dfs\Z\KPRD\LEADER\2023-2027_VVG\0VVG PARAIŠKOS\Raseinių VVG\"/>
    </mc:Choice>
  </mc:AlternateContent>
  <xr:revisionPtr revIDLastSave="0" documentId="13_ncr:1_{1044CFF3-6B85-4540-BBD5-A8B77FBCA175}" xr6:coauthVersionLast="47" xr6:coauthVersionMax="47" xr10:uidLastSave="{00000000-0000-0000-0000-000000000000}"/>
  <bookViews>
    <workbookView xWindow="-16050" yWindow="-16320" windowWidth="29040" windowHeight="15720" xr2:uid="{00000000-000D-0000-FFFF-FFFF00000000}"/>
  </bookViews>
  <sheets>
    <sheet name="Paraiškų žurnalas" sheetId="1" r:id="rId1"/>
    <sheet name="VVG IPP ir faktiniai VPS adm M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4" i="1" l="1"/>
  <c r="Q45" i="1"/>
  <c r="Q46" i="1"/>
  <c r="Q47" i="1"/>
  <c r="Q49" i="1"/>
  <c r="Q34" i="1"/>
  <c r="Q35" i="1"/>
  <c r="Q36" i="1"/>
  <c r="Q37" i="1"/>
  <c r="Q38" i="1"/>
  <c r="Q39" i="1"/>
  <c r="Q40" i="1"/>
  <c r="Q41" i="1"/>
  <c r="Q42" i="1"/>
  <c r="Q43" i="1"/>
  <c r="Q48" i="1"/>
  <c r="Q33" i="1"/>
  <c r="Q27" i="1" l="1"/>
  <c r="Q28" i="1"/>
  <c r="Q29" i="1"/>
  <c r="Q23" i="1" l="1"/>
  <c r="Q24" i="1"/>
  <c r="Q25" i="1"/>
  <c r="Q26" i="1"/>
  <c r="Q30" i="1"/>
  <c r="Q31" i="1"/>
  <c r="Q32" i="1"/>
  <c r="Q16" i="1"/>
  <c r="Q17" i="1"/>
  <c r="Q20" i="1"/>
  <c r="Q21" i="1"/>
  <c r="Q22" i="1"/>
  <c r="Q50" i="1" l="1"/>
  <c r="E32" i="2" s="1"/>
  <c r="E31" i="2" l="1"/>
  <c r="E34" i="2" s="1"/>
  <c r="F22" i="2" s="1"/>
  <c r="D17" i="2"/>
  <c r="D8" i="2"/>
  <c r="D12" i="2"/>
  <c r="D7" i="2"/>
  <c r="E33" i="2" l="1"/>
  <c r="D9" i="2"/>
  <c r="D18" i="2"/>
  <c r="D15" i="2"/>
  <c r="D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Rasa Grygelienė</author>
  </authors>
  <commentList>
    <comment ref="H15" authorId="0" shapeId="0" xr:uid="{22969C8C-37DD-4E64-9015-FD7EE03F2B06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Išregistruota KPPAIS</t>
        </r>
      </text>
    </comment>
    <comment ref="L15" authorId="0" shapeId="0" xr:uid="{326AB4DE-FCDD-4764-ADC5-C63CFD451464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2024-12-11 prašymas išregistruoti PR</t>
        </r>
      </text>
    </comment>
    <comment ref="H18" authorId="0" shapeId="0" xr:uid="{D69991B1-FF26-4818-91DA-F109D120A3F3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išregistruota KPPAIS pareiškėjo prašymu</t>
        </r>
      </text>
    </comment>
    <comment ref="M18" authorId="0" shapeId="0" xr:uid="{092A7F53-39D6-4236-8005-28A5E816EF64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Atmesta</t>
        </r>
      </text>
    </comment>
    <comment ref="H19" authorId="0" shapeId="0" xr:uid="{ED40D296-FBAB-4448-BB40-B0834D2BA608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Išregistruota KPPAIS Atmesta , nes nepraėjo atrankos vertinimo surinko 30 balų</t>
        </r>
      </text>
    </comment>
    <comment ref="M19" authorId="0" shapeId="0" xr:uid="{D86F0740-724F-45A0-BF89-6AA0853D7557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Nesurinko reikiamo 40 balų t.y. 30</t>
        </r>
      </text>
    </comment>
    <comment ref="H20" authorId="0" shapeId="0" xr:uid="{7A50FE4D-38B8-4299-9AD5-B2C36DCAA2EF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Išr. KPPAIS baigėsi rez. Sąrašo terminas</t>
        </r>
      </text>
    </comment>
    <comment ref="H21" authorId="0" shapeId="0" xr:uid="{42AA9E98-A249-40EF-A59F-E61A5780B40B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Išregistruota iš KPPAIS</t>
        </r>
      </text>
    </comment>
    <comment ref="Q29" authorId="0" shapeId="0" xr:uid="{DB2531BE-779D-4DB2-A6F2-03092DB50BBA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neigiama</t>
        </r>
      </text>
    </comment>
    <comment ref="Q30" authorId="0" shapeId="0" xr:uid="{95539A77-720D-460E-829A-DD4489CA6D88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neigiama PAK 2025-07-15 </t>
        </r>
      </text>
    </comment>
    <comment ref="H33" authorId="0" shapeId="0" xr:uid="{9202BB24-FBB2-43E6-8E56-398B405ADF6A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išr. KPPAIS</t>
        </r>
      </text>
    </comment>
    <comment ref="H42" authorId="0" shapeId="0" xr:uid="{F47CB81A-0197-4B28-B2FE-3EAD9CC3A750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paraiška atsiimta 2025-12-10 BR5.2-25964. Išregistruota</t>
        </r>
      </text>
    </comment>
  </commentList>
</comments>
</file>

<file path=xl/sharedStrings.xml><?xml version="1.0" encoding="utf-8"?>
<sst xmlns="http://schemas.openxmlformats.org/spreadsheetml/2006/main" count="249" uniqueCount="205">
  <si>
    <t>2023–2027 m. programinio laikotarpio vietos projektų, pateiktų pagal vietos plėtros strategijas, įgyvendinamas bendruomenių inicijuotos vietos plėtros būdu, administravimo procedūros aprašo</t>
  </si>
  <si>
    <t>3 priedas</t>
  </si>
  <si>
    <t>(VPS vykdytojos pavadinimas)</t>
  </si>
  <si>
    <r>
      <t> </t>
    </r>
    <r>
      <rPr>
        <b/>
        <sz val="11"/>
        <color theme="1"/>
        <rFont val="Times New Roman"/>
        <family val="1"/>
        <charset val="186"/>
      </rPr>
      <t>Vietos projekto paraiškos gavimo data</t>
    </r>
  </si>
  <si>
    <t xml:space="preserve">Kvietimo Nr. </t>
  </si>
  <si>
    <t>Eil. Nr.</t>
  </si>
  <si>
    <r>
      <rPr>
        <b/>
        <sz val="11"/>
        <color theme="1"/>
        <rFont val="Times New Roman"/>
        <family val="1"/>
        <charset val="186"/>
      </rPr>
      <t>Vietos projekto paraiškos atpažinties (registracijos)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VPS vykdytojos VP paraiškos registravimo metu suteiktas VP atpažinties kodas)</t>
    </r>
  </si>
  <si>
    <r>
      <rPr>
        <b/>
        <sz val="11"/>
        <color theme="1"/>
        <rFont val="Times New Roman"/>
        <family val="1"/>
        <charset val="186"/>
      </rPr>
      <t>Prašoma paramos suma vietos projektui įgyvendinti, Eur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 pagal paraiškoje pateiktus duomenis))</t>
    </r>
  </si>
  <si>
    <t>Kvietimo pabaigos data</t>
  </si>
  <si>
    <r>
      <rPr>
        <b/>
        <sz val="11"/>
        <color theme="1"/>
        <rFont val="Times New Roman"/>
        <family val="1"/>
        <charset val="186"/>
      </rPr>
      <t xml:space="preserve">Vietos projekto VPS priemonė 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>(nurodoma VPS priemonės, pagal kurią gauti vietos projektai, kodas, atitinkamtis VPS Excel dalies 7 lentelės 8 stuplelio duomenis)</t>
    </r>
  </si>
  <si>
    <r>
      <rPr>
        <b/>
        <sz val="11"/>
        <color theme="1"/>
        <rFont val="Times New Roman"/>
        <family val="1"/>
        <charset val="186"/>
      </rPr>
      <t>Pavadinimas</t>
    </r>
    <r>
      <rPr>
        <sz val="11"/>
        <color theme="1"/>
        <rFont val="Times New Roman"/>
        <family val="1"/>
        <charset val="186"/>
      </rPr>
      <t xml:space="preserve"> 
(jei pareiškėjas juridinis asmuo, iš JAR) 
/ 
</t>
    </r>
    <r>
      <rPr>
        <b/>
        <sz val="11"/>
        <color theme="1"/>
        <rFont val="Times New Roman"/>
        <family val="1"/>
        <charset val="186"/>
      </rPr>
      <t xml:space="preserve">vardas, pavardė </t>
    </r>
    <r>
      <rPr>
        <sz val="11"/>
        <color theme="1"/>
        <rFont val="Times New Roman"/>
        <family val="1"/>
        <charset val="186"/>
      </rPr>
      <t xml:space="preserve">
(jei pareiškėjas fizinis asmuo)</t>
    </r>
  </si>
  <si>
    <t>INFORMACIJA APIE VIETOS PROJEKTŲ PARAIŠKAS</t>
  </si>
  <si>
    <t>Administravimo išlaidų suma</t>
  </si>
  <si>
    <t>FN proc.</t>
  </si>
  <si>
    <t>Paramos suma, skirta įgyvendinti VPS, Eur</t>
  </si>
  <si>
    <t>VPS vietos projektų įgyvendinimo išlaidos pagal pateiktą VPS administravimo išlaidų planą, Eur</t>
  </si>
  <si>
    <t>VPS vietos projektų įgyvendinimo išlaidų dalis pagal pateiktą VPS administravimo išlaidų planą, %</t>
  </si>
  <si>
    <t xml:space="preserve">Didžiausia VPS biudžeto dalis, skiriama VPS administravimo išlaidoms, % </t>
  </si>
  <si>
    <t>VPS administravimo išlaidos (vykdymo ir aktyvinimo) pagal pateiktą VPS administravimo išlaidų planą, Eur</t>
  </si>
  <si>
    <t>VPS administravimo išlaidos (bendradarbiavimo) pagal pateiktą VPS administravimo išlaidų planą, Eur</t>
  </si>
  <si>
    <t>VPS administravimo išlaidų dalis pagal pateiktą VPS administravimo išlaidų planą, %</t>
  </si>
  <si>
    <t xml:space="preserve">Didžiausia galima VPS administravimo išlaidoms taikoma FN, % </t>
  </si>
  <si>
    <t>Pagal VPS administravimo išlaidų planą nustatyta ir VPS administravimo išlaidoms taikoma FN</t>
  </si>
  <si>
    <t>Planuojamo MP data</t>
  </si>
  <si>
    <t xml:space="preserve">Planuojamo MP suma </t>
  </si>
  <si>
    <t>Viso</t>
  </si>
  <si>
    <t>Kontrolė su avansu</t>
  </si>
  <si>
    <t>Kontrolė su IPP-likutis</t>
  </si>
  <si>
    <t>MP1</t>
  </si>
  <si>
    <t>Avansas</t>
  </si>
  <si>
    <t>MP2</t>
  </si>
  <si>
    <t>MP3</t>
  </si>
  <si>
    <t>MP4</t>
  </si>
  <si>
    <t>MP5</t>
  </si>
  <si>
    <t>MP6</t>
  </si>
  <si>
    <t>MP7</t>
  </si>
  <si>
    <t>MP8</t>
  </si>
  <si>
    <t>Avanso užskaitos pradžios data
suderinti su NMA</t>
  </si>
  <si>
    <t>planuojama po 4MP</t>
  </si>
  <si>
    <t>NMA paraiškos numeris</t>
  </si>
  <si>
    <t>VVG PAK data  (fizinė posėdžio data)</t>
  </si>
  <si>
    <t>VVG rezervinio sąrašo galiojimo laikas</t>
  </si>
  <si>
    <t>Paraiškos perdavimo NMA data</t>
  </si>
  <si>
    <t xml:space="preserve">Paraiškos išregistravimo VVG data </t>
  </si>
  <si>
    <r>
      <t>pildoma iš karto ir ne vėliau kaip per 1 d.d. po atlikto administravimo žingsnio (</t>
    </r>
    <r>
      <rPr>
        <i/>
        <sz val="10"/>
        <color rgb="FF0070C0"/>
        <rFont val="Calibri"/>
        <family val="2"/>
        <charset val="186"/>
        <scheme val="minor"/>
      </rPr>
      <t>mėlynu šriftu pažymėti skaičiai yra pavyzdiniai</t>
    </r>
    <r>
      <rPr>
        <i/>
        <sz val="10"/>
        <color theme="1"/>
        <rFont val="Calibri"/>
        <family val="2"/>
        <charset val="186"/>
        <scheme val="minor"/>
      </rPr>
      <t>)</t>
    </r>
  </si>
  <si>
    <t>Faktinė patvirtinto MP suma</t>
  </si>
  <si>
    <t>VVG IŠLAIDŲ POREIKIO PLANO STEBĖSENA</t>
  </si>
  <si>
    <r>
      <rPr>
        <b/>
        <sz val="11"/>
        <color theme="1"/>
        <rFont val="Times New Roman"/>
        <family val="1"/>
        <charset val="186"/>
      </rPr>
      <t>Vietos projekto paraiškėjo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pareiškėjo JAR  kodas, o jei pareiškėjas yra fizinis asmuo, nurodomi keturi paskutiniai asmnes kodo skaičiai)</t>
    </r>
  </si>
  <si>
    <r>
      <rPr>
        <b/>
        <sz val="11"/>
        <color theme="1"/>
        <rFont val="Times New Roman"/>
        <family val="1"/>
        <charset val="186"/>
      </rPr>
      <t>Vietos projekto pavadinimas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1"/>
        <color theme="1"/>
        <rFont val="Times New Roman"/>
        <family val="1"/>
        <charset val="186"/>
      </rPr>
      <t>(nurodoma pagal VP pagal  paraiškoje pateiktą informaciją, patikrinant pagal informaciją oficialiuose registruose)</t>
    </r>
  </si>
  <si>
    <t>Ši dalis pildoma registruojant visas gautas paraiškas ir teikiamas visas Žurnalas su užregistuotomis paraiškomis per 2 d. d. pasibaigus kvietimui.</t>
  </si>
  <si>
    <t>(sąrašas tęstinis, pildomas registruojant gautas paraiškas / atlikus atitinkamus administravimo žingsnius, teikiamas Agentūrai po kiekvieno kvietimo užregistravus paraiškas arba bet kuriuo metu pagal Agentūros paklausimą)</t>
  </si>
  <si>
    <t xml:space="preserve">Mažiausia VPS biudžeto dalis, skiriama VPS vietos projektams įgyvendinti, % </t>
  </si>
  <si>
    <t>Mažiausia galima paramos sum skiriama VPS vietos projektams įgyvendinti, Eur</t>
  </si>
  <si>
    <t>Didžiausia galima paramos suma, skiriama VPS administravimo išlaidoms, Eur</t>
  </si>
  <si>
    <t>(2024 m. rugpjūčio 9 d. įsakymo Nr. BR1-269 redakcija nuo 2024 m. rugpjūčio 9 d.)</t>
  </si>
  <si>
    <t>2024 m. rugpjūčio 9 d. įsakymas Nr. BR1-269</t>
  </si>
  <si>
    <t>RASEINIŲ RAJONO VIETOS VEIKLOS GRUPĖ „RASEINIŲ KRAŠTO BENDRIJA“</t>
  </si>
  <si>
    <t>RASE-LEADER-02-2-1</t>
  </si>
  <si>
    <t>UAB „LOSKANA“</t>
  </si>
  <si>
    <t>UAB „Loskana“ verslo plėtra</t>
  </si>
  <si>
    <t>RASE-LEADER-02-2-2</t>
  </si>
  <si>
    <t>RASE-LEADER-02-2-3</t>
  </si>
  <si>
    <t>UAB „ARCUSA“</t>
  </si>
  <si>
    <t>UAB ARCUSA verslo plėtra</t>
  </si>
  <si>
    <t>UAB „Advaima“</t>
  </si>
  <si>
    <t>UAB Advaima įmonės plėtra-autoserviso paslaugų teikimas Viduklėje</t>
  </si>
  <si>
    <t>LEADER-20VVG-02-02</t>
  </si>
  <si>
    <t>202-09-30</t>
  </si>
  <si>
    <t xml:space="preserve">Galima administravimo išlaidų suma </t>
  </si>
  <si>
    <t>Galimos administravimo išlaidų sumos likuti po pateikto MP</t>
  </si>
  <si>
    <t>Viso:</t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</si>
  <si>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-24-2-07871-PR001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</si>
  <si>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-24-2-07873-PR001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</si>
  <si>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-24-2-07872-PR001</t>
    </r>
  </si>
  <si>
    <t xml:space="preserve">PILDO VVG </t>
  </si>
  <si>
    <t>išregistruota</t>
  </si>
  <si>
    <t>RASE-LEADER-01-3-1</t>
  </si>
  <si>
    <t>MB „Santmoka“</t>
  </si>
  <si>
    <t>MB Santmoka santechnikos darbai</t>
  </si>
  <si>
    <t>LEADER-20VVG-01-01</t>
  </si>
  <si>
    <t>RASE-LEADER-01-3-2</t>
  </si>
  <si>
    <t>UAB „Digo“</t>
  </si>
  <si>
    <t>Parama UAB „Digo“ verslui</t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</si>
  <si>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-24-2-08665-PR001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</si>
  <si>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-24-2-08666-PR001</t>
    </r>
  </si>
  <si>
    <t>RASE-LEADER-09-4-1</t>
  </si>
  <si>
    <t>Kaimų bendruomenė „Gruzdiškė“</t>
  </si>
  <si>
    <t>Tradicijų puoselėjimas bendruomenėje</t>
  </si>
  <si>
    <t>LEADER-20VVG-09-07</t>
  </si>
  <si>
    <t>RASE-LEADER-09-4-2</t>
  </si>
  <si>
    <t>Sargelių bendruomenės centras</t>
  </si>
  <si>
    <t>Kartų bendravimas</t>
  </si>
  <si>
    <t>RASE-LEADER-09-4-3</t>
  </si>
  <si>
    <t xml:space="preserve">Mažosios Viduklės kaimų bendruomenė </t>
  </si>
  <si>
    <t>Kultūros paveldas ateičiai-bendrystės tiltai</t>
  </si>
  <si>
    <t>RASE-LEADER-09-4-4</t>
  </si>
  <si>
    <t>Pramedžiavos kaimų bendruomenė</t>
  </si>
  <si>
    <t>Kaimo bendruomenių tradicijos gyvuoja</t>
  </si>
  <si>
    <t>RASE-LEADER-09-4-5</t>
  </si>
  <si>
    <t>Skirmantiškės kaimų bendruomenė</t>
  </si>
  <si>
    <t>Bendrumas mus vienija</t>
  </si>
  <si>
    <t>RASE-LEADER-09-4-6</t>
  </si>
  <si>
    <t>Kaimų bendruomenė „Betygalaė“</t>
  </si>
  <si>
    <t>Tiesiame skambius bendrystės tiltus</t>
  </si>
  <si>
    <t>RASE-LEADER-09-4-7</t>
  </si>
  <si>
    <t>Kaimų bendruomenė „Girkalnis“</t>
  </si>
  <si>
    <t>Tradicijų tiltai, bendruomeninių renginių ciklas</t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</si>
  <si>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-25-2-00119-PR001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</si>
  <si>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-25-2-00120-PR001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</si>
  <si>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-25-2-00121-PR001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</si>
  <si>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-25-2-00122-PR001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</si>
  <si>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-25-2-00123-PR001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</si>
  <si>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-25-2-00124-PR001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</si>
  <si>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-25-2-00125-PR001</t>
    </r>
  </si>
  <si>
    <t xml:space="preserve">PAK 2025-04-22 </t>
  </si>
  <si>
    <t>PAK 2025-04-29</t>
  </si>
  <si>
    <t>PAK 2025-05-06</t>
  </si>
  <si>
    <t>RASE-LEADER-01-5-1</t>
  </si>
  <si>
    <t>MB „Tomak“</t>
  </si>
  <si>
    <t>MB „Tomak“ ne žemės ūkio verslo pradžia</t>
  </si>
  <si>
    <t>RASE-LEADER-01-5-2</t>
  </si>
  <si>
    <t>Rasa Valantinas</t>
  </si>
  <si>
    <t>Pramogų ir poilsio organizavimo veikla</t>
  </si>
  <si>
    <t>RASE-LEADER-01-5-3</t>
  </si>
  <si>
    <t>Adam beresnev</t>
  </si>
  <si>
    <t>Technikos pirkimas žemės kasimo ir kitiems darbams atlikti</t>
  </si>
  <si>
    <t>RASE-LEADER-01-5-4</t>
  </si>
  <si>
    <t>Param UAB „Digo“ verslui</t>
  </si>
  <si>
    <t>RASE-LEADER-02-6-1</t>
  </si>
  <si>
    <t>ūkininkas Svajūnas Sederevičius</t>
  </si>
  <si>
    <t>Sunkiasvorės technikos plovyklos plėtra</t>
  </si>
  <si>
    <t>RASE-LEADER-02-6-2</t>
  </si>
  <si>
    <t>MB „Busera“</t>
  </si>
  <si>
    <t>Įmonės materialinės bazės stiprinimas</t>
  </si>
  <si>
    <t>RASE-LEADER-02-6-3</t>
  </si>
  <si>
    <t>UAB „Biosorbentas“</t>
  </si>
  <si>
    <t>UABA „Biosorbentas“ verslo plėtra</t>
  </si>
  <si>
    <t>20VS-PV-25-2-01581-PR001</t>
  </si>
  <si>
    <t>20VS-PV-25-2-01580-PR001</t>
  </si>
  <si>
    <t>20VS-PV-25-2-01578-PR001</t>
  </si>
  <si>
    <t>20VS-PV-25-2-01579-PR001</t>
  </si>
  <si>
    <t>20VS-PV-25-2-02764-PR001</t>
  </si>
  <si>
    <t>20VS-PV-25-2-02765-PR001</t>
  </si>
  <si>
    <t>20VS-PV-25-2-02766-PR001</t>
  </si>
  <si>
    <t>dėl lėšų trūkumo išbraukta</t>
  </si>
  <si>
    <t>RASE-LEADRE-07-8-1</t>
  </si>
  <si>
    <t>VŠĮ Ariogalos regbio klubas ARIS</t>
  </si>
  <si>
    <t>Benderuomeninio verslo, regbio klubo įkūrimas Ariogaloje, pritaikant infrastruktūrą bei įtraukiant socialinę atskirtį turintį jaunimą sportuoti</t>
  </si>
  <si>
    <t>LEADER-20VVG-07-05</t>
  </si>
  <si>
    <t>RASE-LEADRE-07-8-2</t>
  </si>
  <si>
    <t>Butkiškės kaimo bendruomenės socialinio verslo pradžia</t>
  </si>
  <si>
    <t xml:space="preserve">20VS-PV-25-2-03635-PR001 </t>
  </si>
  <si>
    <t xml:space="preserve">20VS-PV-25-2-03634-PR001 </t>
  </si>
  <si>
    <t>VO KAIMŲ BENDRUOMENĖ "BUTKIŠKĖS"</t>
  </si>
  <si>
    <t>Išregistruota</t>
  </si>
  <si>
    <t>RASE-LEADRE-09-9-1</t>
  </si>
  <si>
    <t>Ramonų kaimo bendruomenė</t>
  </si>
  <si>
    <t>Vietinės kultūros savitumas ir tradicijos</t>
  </si>
  <si>
    <t>RASE-LEADRE-09-9-2</t>
  </si>
  <si>
    <t>RASE-LEADRE-09-9-3</t>
  </si>
  <si>
    <t>Visuomeninė organizacija Pašešuvio kaimo bendruomenė</t>
  </si>
  <si>
    <t>Bendrystė jungia mus</t>
  </si>
  <si>
    <t>RASE-LEADRE-09-9-4</t>
  </si>
  <si>
    <t>Kaimo bendruomenė „Vengerskai“</t>
  </si>
  <si>
    <t>Visi kartu-vienu ritmu</t>
  </si>
  <si>
    <t>RASE-LEADRE-09-9-5</t>
  </si>
  <si>
    <t>Gėluvos kaimo bendruomenė</t>
  </si>
  <si>
    <t>Bendraudami ir bedradarbiaudami mes galime daug</t>
  </si>
  <si>
    <t xml:space="preserve">20VS-PV-25-2-05359-PR001 </t>
  </si>
  <si>
    <t xml:space="preserve">20VS-PV-25-2-05371-PR001 </t>
  </si>
  <si>
    <t xml:space="preserve">20VS-PV-25-2-05360-PR001 </t>
  </si>
  <si>
    <t xml:space="preserve">20VS-PV-25-2-05361-PR001 </t>
  </si>
  <si>
    <t>20VS-PV-25-2-05376-PR001</t>
  </si>
  <si>
    <t>RASE-LEADRE-10-10-1</t>
  </si>
  <si>
    <t>Kaimų bendruomenė „Lyduvėnai“</t>
  </si>
  <si>
    <t>Kuriame kartu: lyderystė, komanda ir gerosios patirties paiškos</t>
  </si>
  <si>
    <t>LEADER-20VVG-09-08</t>
  </si>
  <si>
    <t>RASE-LEADRE-10-10-2</t>
  </si>
  <si>
    <t>Kaimų bendruomenė „Berteškiai“</t>
  </si>
  <si>
    <t>Potencialių vietos projektų pareiškėjų kompetencijų ugdymas</t>
  </si>
  <si>
    <t>LEADER-20VVG-10-09</t>
  </si>
  <si>
    <t>20VS-PV-25-2-05419-PR001</t>
  </si>
  <si>
    <t>20VS-PV-25-2-05418-PR001</t>
  </si>
  <si>
    <t>2025-12-04.</t>
  </si>
  <si>
    <t>RASE-LEADRE-01-11-1</t>
  </si>
  <si>
    <t>Dovilė Venckuvienė</t>
  </si>
  <si>
    <t>Ne žemės ūkio verslo pradžia</t>
  </si>
  <si>
    <t>RASE-LEADRE-01-11-2</t>
  </si>
  <si>
    <t>MB BullAuto</t>
  </si>
  <si>
    <t>Autoserviso paslaugų plėtra  ir prieinamumo didinimas bei naujų darbo vietų steigimas Raseinių rajono kaimo vietovėje</t>
  </si>
  <si>
    <t>RASE-LEADRE-01-11-3</t>
  </si>
  <si>
    <t>Lukas Kringelis</t>
  </si>
  <si>
    <t>Verslo kūrimas Pagojo kaime</t>
  </si>
  <si>
    <t>RASE-LEADRE-01-11-4</t>
  </si>
  <si>
    <t>MB Vamzdžio broliai</t>
  </si>
  <si>
    <t xml:space="preserve"> -</t>
  </si>
  <si>
    <t>RASE-LEADRE-01-11-5</t>
  </si>
  <si>
    <t>MB „Dariusas“</t>
  </si>
  <si>
    <t>Aplinkos tvarkymo paslaugų verslo sukūrimas Raseinių rajone</t>
  </si>
  <si>
    <t xml:space="preserve">20VS-PV-25-2-05678-PR001 </t>
  </si>
  <si>
    <t xml:space="preserve">20VS-PV-25-2-05677-PR001 </t>
  </si>
  <si>
    <t>20VS-PV-25-2-05660-PR001</t>
  </si>
  <si>
    <t xml:space="preserve">20VS-PV-25-2-05766-PR001 </t>
  </si>
  <si>
    <t xml:space="preserve">20VS-PV-25-2-05767-PR001 </t>
  </si>
  <si>
    <t>2026-01-06.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</si>
</sst>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9"/>
      <color rgb="FFFFCCCC"/>
      <name val="Calibri"/>
      <family val="2"/>
      <charset val="186"/>
      <scheme val="minor"/>
    </font>
    <font>
      <sz val="11"/>
      <color theme="4"/>
      <name val="Calibri"/>
      <family val="2"/>
      <charset val="186"/>
      <scheme val="minor"/>
    </font>
    <font>
      <sz val="11"/>
      <color rgb="FF0070C0"/>
      <name val="Times New Roman"/>
      <family val="1"/>
      <charset val="186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i/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0"/>
      <color rgb="FF0070C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color rgb="FF555555"/>
      <name val="Arial"/>
      <family val="2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DEEAF6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8" fillId="4" borderId="18" xfId="0" applyFont="1" applyFill="1" applyBorder="1" applyAlignment="1">
      <alignment horizontal="center"/>
    </xf>
    <xf numFmtId="0" fontId="6" fillId="5" borderId="9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horizontal="right"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4" fontId="0" fillId="0" borderId="0" xfId="0" applyNumberFormat="1"/>
    <xf numFmtId="0" fontId="6" fillId="0" borderId="1" xfId="0" applyFont="1" applyBorder="1"/>
    <xf numFmtId="0" fontId="13" fillId="0" borderId="0" xfId="0" applyFont="1"/>
    <xf numFmtId="0" fontId="6" fillId="0" borderId="4" xfId="0" applyFont="1" applyBorder="1"/>
    <xf numFmtId="0" fontId="6" fillId="0" borderId="5" xfId="0" applyFont="1" applyBorder="1"/>
    <xf numFmtId="0" fontId="7" fillId="0" borderId="21" xfId="0" applyFont="1" applyBorder="1" applyAlignment="1">
      <alignment wrapText="1"/>
    </xf>
    <xf numFmtId="0" fontId="6" fillId="0" borderId="8" xfId="0" applyFont="1" applyBorder="1"/>
    <xf numFmtId="0" fontId="6" fillId="0" borderId="12" xfId="0" applyFont="1" applyBorder="1"/>
    <xf numFmtId="0" fontId="6" fillId="0" borderId="13" xfId="0" applyFont="1" applyBorder="1"/>
    <xf numFmtId="0" fontId="9" fillId="6" borderId="22" xfId="0" applyFont="1" applyFill="1" applyBorder="1" applyAlignment="1">
      <alignment horizontal="right" vertical="top" wrapText="1"/>
    </xf>
    <xf numFmtId="0" fontId="9" fillId="6" borderId="24" xfId="0" applyFont="1" applyFill="1" applyBorder="1" applyAlignment="1">
      <alignment horizontal="right" vertical="top" wrapText="1"/>
    </xf>
    <xf numFmtId="0" fontId="9" fillId="6" borderId="26" xfId="0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 wrapText="1"/>
    </xf>
    <xf numFmtId="0" fontId="9" fillId="6" borderId="30" xfId="0" applyFont="1" applyFill="1" applyBorder="1" applyAlignment="1">
      <alignment horizontal="right" vertical="top" wrapText="1"/>
    </xf>
    <xf numFmtId="0" fontId="9" fillId="6" borderId="32" xfId="0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/>
    </xf>
    <xf numFmtId="0" fontId="9" fillId="6" borderId="30" xfId="0" applyFont="1" applyFill="1" applyBorder="1" applyAlignment="1">
      <alignment horizontal="right" vertical="top"/>
    </xf>
    <xf numFmtId="0" fontId="9" fillId="6" borderId="34" xfId="0" applyFont="1" applyFill="1" applyBorder="1" applyAlignment="1">
      <alignment horizontal="right" vertical="top" wrapText="1"/>
    </xf>
    <xf numFmtId="10" fontId="9" fillId="6" borderId="35" xfId="0" applyNumberFormat="1" applyFont="1" applyFill="1" applyBorder="1" applyAlignment="1">
      <alignment horizontal="right" vertical="top" wrapText="1"/>
    </xf>
    <xf numFmtId="0" fontId="0" fillId="2" borderId="0" xfId="0" applyFill="1" applyAlignment="1">
      <alignment horizontal="center"/>
    </xf>
    <xf numFmtId="0" fontId="0" fillId="0" borderId="36" xfId="0" applyBorder="1"/>
    <xf numFmtId="0" fontId="14" fillId="0" borderId="1" xfId="0" applyFont="1" applyBorder="1"/>
    <xf numFmtId="0" fontId="14" fillId="0" borderId="8" xfId="0" applyFont="1" applyBorder="1"/>
    <xf numFmtId="0" fontId="15" fillId="3" borderId="10" xfId="0" applyFont="1" applyFill="1" applyBorder="1" applyAlignment="1">
      <alignment vertical="center" wrapText="1"/>
    </xf>
    <xf numFmtId="0" fontId="15" fillId="0" borderId="1" xfId="0" applyFont="1" applyBorder="1"/>
    <xf numFmtId="4" fontId="15" fillId="7" borderId="11" xfId="0" applyNumberFormat="1" applyFont="1" applyFill="1" applyBorder="1"/>
    <xf numFmtId="0" fontId="15" fillId="0" borderId="11" xfId="0" applyFont="1" applyBorder="1"/>
    <xf numFmtId="0" fontId="16" fillId="0" borderId="11" xfId="0" applyFont="1" applyBorder="1"/>
    <xf numFmtId="0" fontId="15" fillId="7" borderId="11" xfId="0" applyFont="1" applyFill="1" applyBorder="1"/>
    <xf numFmtId="0" fontId="17" fillId="0" borderId="1" xfId="0" applyFont="1" applyBorder="1"/>
    <xf numFmtId="0" fontId="15" fillId="0" borderId="13" xfId="0" applyFont="1" applyBorder="1"/>
    <xf numFmtId="4" fontId="15" fillId="0" borderId="13" xfId="0" applyNumberFormat="1" applyFont="1" applyBorder="1"/>
    <xf numFmtId="0" fontId="15" fillId="0" borderId="14" xfId="0" applyFont="1" applyBorder="1"/>
    <xf numFmtId="10" fontId="18" fillId="6" borderId="23" xfId="0" applyNumberFormat="1" applyFont="1" applyFill="1" applyBorder="1" applyAlignment="1">
      <alignment horizontal="right" vertical="top" wrapText="1"/>
    </xf>
    <xf numFmtId="4" fontId="18" fillId="6" borderId="25" xfId="0" applyNumberFormat="1" applyFont="1" applyFill="1" applyBorder="1" applyAlignment="1">
      <alignment horizontal="right" vertical="top" wrapText="1"/>
    </xf>
    <xf numFmtId="10" fontId="18" fillId="6" borderId="27" xfId="0" applyNumberFormat="1" applyFont="1" applyFill="1" applyBorder="1" applyAlignment="1">
      <alignment horizontal="right" vertical="top" wrapText="1"/>
    </xf>
    <xf numFmtId="10" fontId="18" fillId="0" borderId="29" xfId="0" applyNumberFormat="1" applyFont="1" applyBorder="1" applyAlignment="1">
      <alignment horizontal="right" vertical="top" wrapText="1"/>
    </xf>
    <xf numFmtId="10" fontId="18" fillId="6" borderId="31" xfId="0" applyNumberFormat="1" applyFont="1" applyFill="1" applyBorder="1" applyAlignment="1">
      <alignment horizontal="right" vertical="top" wrapText="1"/>
    </xf>
    <xf numFmtId="4" fontId="18" fillId="6" borderId="33" xfId="0" applyNumberFormat="1" applyFont="1" applyFill="1" applyBorder="1" applyAlignment="1">
      <alignment horizontal="right" vertical="top" wrapText="1"/>
    </xf>
    <xf numFmtId="4" fontId="18" fillId="0" borderId="29" xfId="0" applyNumberFormat="1" applyFont="1" applyBorder="1" applyAlignment="1">
      <alignment horizontal="right" vertical="top" wrapText="1"/>
    </xf>
    <xf numFmtId="4" fontId="18" fillId="0" borderId="20" xfId="0" applyNumberFormat="1" applyFont="1" applyBorder="1" applyAlignment="1">
      <alignment horizontal="right" vertical="top" wrapText="1"/>
    </xf>
    <xf numFmtId="14" fontId="15" fillId="0" borderId="1" xfId="0" applyNumberFormat="1" applyFont="1" applyBorder="1"/>
    <xf numFmtId="0" fontId="20" fillId="0" borderId="0" xfId="0" applyFont="1"/>
    <xf numFmtId="0" fontId="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4" fontId="2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8" borderId="0" xfId="0" applyFont="1" applyFill="1" applyAlignment="1">
      <alignment vertical="top"/>
    </xf>
    <xf numFmtId="14" fontId="6" fillId="0" borderId="1" xfId="0" applyNumberFormat="1" applyFont="1" applyBorder="1"/>
    <xf numFmtId="0" fontId="6" fillId="0" borderId="41" xfId="0" applyFont="1" applyBorder="1"/>
    <xf numFmtId="0" fontId="6" fillId="0" borderId="42" xfId="0" applyFont="1" applyBorder="1"/>
    <xf numFmtId="0" fontId="17" fillId="0" borderId="42" xfId="0" applyFont="1" applyBorder="1"/>
    <xf numFmtId="0" fontId="6" fillId="4" borderId="42" xfId="0" applyFont="1" applyFill="1" applyBorder="1"/>
    <xf numFmtId="2" fontId="5" fillId="0" borderId="42" xfId="0" applyNumberFormat="1" applyFont="1" applyBorder="1"/>
    <xf numFmtId="2" fontId="5" fillId="4" borderId="42" xfId="0" applyNumberFormat="1" applyFont="1" applyFill="1" applyBorder="1"/>
    <xf numFmtId="0" fontId="0" fillId="0" borderId="46" xfId="0" applyBorder="1"/>
    <xf numFmtId="0" fontId="0" fillId="9" borderId="1" xfId="0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14" fontId="14" fillId="0" borderId="8" xfId="0" applyNumberFormat="1" applyFont="1" applyBorder="1"/>
    <xf numFmtId="14" fontId="14" fillId="0" borderId="1" xfId="0" applyNumberFormat="1" applyFont="1" applyBorder="1"/>
    <xf numFmtId="2" fontId="14" fillId="0" borderId="11" xfId="0" applyNumberFormat="1" applyFont="1" applyBorder="1" applyAlignment="1">
      <alignment horizontal="center" vertical="center"/>
    </xf>
    <xf numFmtId="2" fontId="15" fillId="7" borderId="1" xfId="0" applyNumberFormat="1" applyFont="1" applyFill="1" applyBorder="1"/>
    <xf numFmtId="2" fontId="15" fillId="0" borderId="1" xfId="0" applyNumberFormat="1" applyFont="1" applyBorder="1"/>
    <xf numFmtId="2" fontId="17" fillId="0" borderId="1" xfId="0" applyNumberFormat="1" applyFont="1" applyBorder="1"/>
    <xf numFmtId="2" fontId="20" fillId="0" borderId="45" xfId="0" applyNumberFormat="1" applyFont="1" applyBorder="1"/>
    <xf numFmtId="0" fontId="9" fillId="10" borderId="28" xfId="0" applyFont="1" applyFill="1" applyBorder="1" applyAlignment="1">
      <alignment horizontal="right" vertical="top" wrapText="1"/>
    </xf>
    <xf numFmtId="0" fontId="0" fillId="11" borderId="0" xfId="0" applyFill="1"/>
    <xf numFmtId="2" fontId="15" fillId="11" borderId="1" xfId="0" applyNumberFormat="1" applyFont="1" applyFill="1" applyBorder="1"/>
    <xf numFmtId="0" fontId="14" fillId="0" borderId="3" xfId="0" applyFont="1" applyBorder="1"/>
    <xf numFmtId="2" fontId="14" fillId="0" borderId="10" xfId="0" applyNumberFormat="1" applyFont="1" applyBorder="1" applyAlignment="1">
      <alignment horizontal="center" vertical="center"/>
    </xf>
    <xf numFmtId="14" fontId="24" fillId="0" borderId="13" xfId="0" applyNumberFormat="1" applyFont="1" applyBorder="1" applyAlignment="1">
      <alignment vertical="center"/>
    </xf>
    <xf numFmtId="14" fontId="0" fillId="0" borderId="13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 wrapText="1"/>
    </xf>
    <xf numFmtId="14" fontId="14" fillId="0" borderId="12" xfId="0" applyNumberFormat="1" applyFont="1" applyBorder="1"/>
    <xf numFmtId="14" fontId="14" fillId="0" borderId="13" xfId="0" applyNumberFormat="1" applyFont="1" applyBorder="1"/>
    <xf numFmtId="0" fontId="14" fillId="0" borderId="13" xfId="0" applyFont="1" applyBorder="1"/>
    <xf numFmtId="2" fontId="14" fillId="0" borderId="14" xfId="0" applyNumberFormat="1" applyFont="1" applyBorder="1" applyAlignment="1">
      <alignment horizontal="center" vertical="center"/>
    </xf>
    <xf numFmtId="14" fontId="30" fillId="0" borderId="1" xfId="0" applyNumberFormat="1" applyFont="1" applyBorder="1" applyAlignment="1">
      <alignment vertical="center"/>
    </xf>
    <xf numFmtId="14" fontId="31" fillId="0" borderId="1" xfId="0" applyNumberFormat="1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4" fontId="14" fillId="0" borderId="17" xfId="0" applyNumberFormat="1" applyFont="1" applyBorder="1"/>
    <xf numFmtId="14" fontId="14" fillId="0" borderId="3" xfId="0" applyNumberFormat="1" applyFont="1" applyBorder="1"/>
    <xf numFmtId="0" fontId="29" fillId="0" borderId="8" xfId="0" applyFont="1" applyBorder="1" applyAlignment="1">
      <alignment vertical="center"/>
    </xf>
    <xf numFmtId="14" fontId="29" fillId="0" borderId="1" xfId="0" applyNumberFormat="1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/>
    </xf>
    <xf numFmtId="0" fontId="29" fillId="0" borderId="1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25" fillId="0" borderId="3" xfId="0" applyNumberFormat="1" applyFont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vertical="center"/>
    </xf>
    <xf numFmtId="14" fontId="30" fillId="0" borderId="13" xfId="0" applyNumberFormat="1" applyFont="1" applyBorder="1" applyAlignment="1">
      <alignment vertical="center"/>
    </xf>
    <xf numFmtId="14" fontId="31" fillId="0" borderId="13" xfId="0" applyNumberFormat="1" applyFont="1" applyBorder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/>
    </xf>
    <xf numFmtId="0" fontId="0" fillId="0" borderId="17" xfId="0" applyBorder="1"/>
    <xf numFmtId="0" fontId="0" fillId="0" borderId="3" xfId="0" applyBorder="1"/>
    <xf numFmtId="14" fontId="29" fillId="0" borderId="13" xfId="0" applyNumberFormat="1" applyFont="1" applyBorder="1" applyAlignment="1">
      <alignment vertical="center"/>
    </xf>
    <xf numFmtId="14" fontId="6" fillId="0" borderId="13" xfId="0" applyNumberFormat="1" applyFont="1" applyBorder="1" applyAlignment="1">
      <alignment vertical="center"/>
    </xf>
    <xf numFmtId="0" fontId="33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25" fillId="0" borderId="13" xfId="0" applyNumberFormat="1" applyFont="1" applyBorder="1" applyAlignment="1">
      <alignment horizontal="center" vertical="center"/>
    </xf>
    <xf numFmtId="0" fontId="29" fillId="0" borderId="16" xfId="0" applyFont="1" applyBorder="1" applyAlignment="1">
      <alignment vertical="center"/>
    </xf>
    <xf numFmtId="0" fontId="0" fillId="0" borderId="2" xfId="0" applyBorder="1"/>
    <xf numFmtId="14" fontId="14" fillId="0" borderId="2" xfId="0" applyNumberFormat="1" applyFont="1" applyBorder="1"/>
    <xf numFmtId="0" fontId="14" fillId="0" borderId="2" xfId="0" applyFont="1" applyBorder="1"/>
    <xf numFmtId="14" fontId="0" fillId="0" borderId="1" xfId="0" applyNumberForma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47" xfId="0" applyBorder="1"/>
    <xf numFmtId="14" fontId="14" fillId="0" borderId="49" xfId="0" applyNumberFormat="1" applyFont="1" applyBorder="1"/>
    <xf numFmtId="0" fontId="0" fillId="8" borderId="42" xfId="0" applyFill="1" applyBorder="1" applyAlignment="1">
      <alignment horizontal="center" vertical="center" wrapText="1"/>
    </xf>
    <xf numFmtId="14" fontId="0" fillId="0" borderId="42" xfId="0" applyNumberFormat="1" applyBorder="1"/>
    <xf numFmtId="14" fontId="0" fillId="8" borderId="1" xfId="0" applyNumberFormat="1" applyFill="1" applyBorder="1"/>
    <xf numFmtId="0" fontId="0" fillId="8" borderId="1" xfId="0" applyFill="1" applyBorder="1"/>
    <xf numFmtId="2" fontId="14" fillId="11" borderId="14" xfId="0" applyNumberFormat="1" applyFont="1" applyFill="1" applyBorder="1" applyAlignment="1">
      <alignment horizontal="center" vertical="center"/>
    </xf>
    <xf numFmtId="2" fontId="14" fillId="11" borderId="48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33" fillId="0" borderId="42" xfId="0" applyFont="1" applyBorder="1" applyAlignment="1">
      <alignment horizontal="center" vertical="center"/>
    </xf>
    <xf numFmtId="0" fontId="32" fillId="3" borderId="42" xfId="0" applyFont="1" applyFill="1" applyBorder="1" applyAlignment="1">
      <alignment horizontal="center" vertical="center" wrapText="1"/>
    </xf>
    <xf numFmtId="14" fontId="0" fillId="0" borderId="2" xfId="0" applyNumberFormat="1" applyBorder="1"/>
    <xf numFmtId="0" fontId="0" fillId="0" borderId="42" xfId="0" applyBorder="1"/>
    <xf numFmtId="0" fontId="6" fillId="0" borderId="42" xfId="0" applyFont="1" applyBorder="1" applyAlignment="1">
      <alignment horizontal="center"/>
    </xf>
    <xf numFmtId="14" fontId="0" fillId="0" borderId="49" xfId="0" applyNumberFormat="1" applyBorder="1"/>
    <xf numFmtId="14" fontId="0" fillId="8" borderId="3" xfId="0" applyNumberFormat="1" applyFill="1" applyBorder="1"/>
    <xf numFmtId="14" fontId="0" fillId="0" borderId="3" xfId="0" applyNumberFormat="1" applyBorder="1" applyAlignment="1">
      <alignment vertical="center"/>
    </xf>
    <xf numFmtId="0" fontId="6" fillId="0" borderId="3" xfId="0" applyFont="1" applyBorder="1" applyAlignment="1">
      <alignment wrapText="1"/>
    </xf>
    <xf numFmtId="14" fontId="0" fillId="0" borderId="3" xfId="0" applyNumberFormat="1" applyBorder="1"/>
    <xf numFmtId="14" fontId="0" fillId="8" borderId="13" xfId="0" applyNumberFormat="1" applyFill="1" applyBorder="1"/>
    <xf numFmtId="0" fontId="0" fillId="8" borderId="13" xfId="0" applyFill="1" applyBorder="1"/>
    <xf numFmtId="14" fontId="0" fillId="0" borderId="13" xfId="0" applyNumberFormat="1" applyBorder="1"/>
    <xf numFmtId="14" fontId="0" fillId="0" borderId="50" xfId="0" applyNumberFormat="1" applyBorder="1" applyAlignment="1">
      <alignment vertical="center"/>
    </xf>
    <xf numFmtId="0" fontId="35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35" fillId="3" borderId="3" xfId="0" applyFont="1" applyFill="1" applyBorder="1" applyAlignment="1">
      <alignment horizontal="center" vertical="center" wrapText="1"/>
    </xf>
    <xf numFmtId="2" fontId="14" fillId="0" borderId="48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0" fontId="34" fillId="0" borderId="13" xfId="0" applyFont="1" applyBorder="1"/>
    <xf numFmtId="0" fontId="6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31" fillId="9" borderId="1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9" borderId="42" xfId="0" applyFont="1" applyFill="1" applyBorder="1" applyAlignment="1">
      <alignment horizontal="center"/>
    </xf>
    <xf numFmtId="0" fontId="0" fillId="9" borderId="13" xfId="0" applyFill="1" applyBorder="1"/>
    <xf numFmtId="0" fontId="0" fillId="0" borderId="51" xfId="0" applyBorder="1"/>
    <xf numFmtId="14" fontId="0" fillId="0" borderId="36" xfId="0" applyNumberFormat="1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36" xfId="0" applyFont="1" applyBorder="1" applyAlignment="1">
      <alignment wrapText="1"/>
    </xf>
    <xf numFmtId="0" fontId="6" fillId="0" borderId="52" xfId="0" applyFont="1" applyBorder="1" applyAlignment="1">
      <alignment horizontal="center" vertical="center"/>
    </xf>
    <xf numFmtId="0" fontId="35" fillId="3" borderId="13" xfId="0" applyFont="1" applyFill="1" applyBorder="1" applyAlignment="1">
      <alignment horizontal="center" vertical="center" wrapText="1"/>
    </xf>
    <xf numFmtId="0" fontId="6" fillId="0" borderId="2" xfId="0" applyFont="1" applyBorder="1"/>
    <xf numFmtId="14" fontId="6" fillId="8" borderId="2" xfId="0" applyNumberFormat="1" applyFont="1" applyFill="1" applyBorder="1"/>
    <xf numFmtId="0" fontId="36" fillId="0" borderId="2" xfId="0" applyFont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4" fontId="6" fillId="0" borderId="2" xfId="0" applyNumberFormat="1" applyFont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14" fontId="0" fillId="8" borderId="2" xfId="0" applyNumberFormat="1" applyFill="1" applyBorder="1"/>
    <xf numFmtId="2" fontId="14" fillId="0" borderId="9" xfId="0" applyNumberFormat="1" applyFont="1" applyBorder="1" applyAlignment="1">
      <alignment horizontal="center" vertical="center"/>
    </xf>
    <xf numFmtId="14" fontId="6" fillId="8" borderId="13" xfId="0" applyNumberFormat="1" applyFont="1" applyFill="1" applyBorder="1"/>
    <xf numFmtId="0" fontId="36" fillId="0" borderId="13" xfId="0" applyFont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vertical="center"/>
    </xf>
    <xf numFmtId="0" fontId="6" fillId="9" borderId="13" xfId="0" applyFont="1" applyFill="1" applyBorder="1" applyAlignment="1">
      <alignment wrapText="1"/>
    </xf>
    <xf numFmtId="0" fontId="6" fillId="9" borderId="13" xfId="0" applyFont="1" applyFill="1" applyBorder="1" applyAlignment="1">
      <alignment horizontal="center" vertical="center"/>
    </xf>
    <xf numFmtId="0" fontId="35" fillId="9" borderId="13" xfId="0" applyFont="1" applyFill="1" applyBorder="1" applyAlignment="1">
      <alignment horizontal="center" vertical="center" wrapText="1"/>
    </xf>
    <xf numFmtId="14" fontId="0" fillId="9" borderId="13" xfId="0" applyNumberFormat="1" applyFill="1" applyBorder="1"/>
    <xf numFmtId="14" fontId="6" fillId="8" borderId="1" xfId="0" applyNumberFormat="1" applyFont="1" applyFill="1" applyBorder="1"/>
    <xf numFmtId="0" fontId="36" fillId="0" borderId="1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vertical="center"/>
    </xf>
    <xf numFmtId="14" fontId="6" fillId="8" borderId="1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14" fontId="6" fillId="8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14" fontId="0" fillId="5" borderId="3" xfId="0" applyNumberFormat="1" applyFill="1" applyBorder="1"/>
    <xf numFmtId="0" fontId="6" fillId="5" borderId="2" xfId="0" applyFont="1" applyFill="1" applyBorder="1" applyAlignment="1">
      <alignment vertical="center"/>
    </xf>
    <xf numFmtId="14" fontId="0" fillId="5" borderId="2" xfId="0" applyNumberFormat="1" applyFill="1" applyBorder="1"/>
    <xf numFmtId="0" fontId="6" fillId="5" borderId="1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0" fillId="5" borderId="1" xfId="0" applyFill="1" applyBorder="1"/>
    <xf numFmtId="0" fontId="8" fillId="0" borderId="0" xfId="0" applyFont="1" applyAlignment="1">
      <alignment horizontal="center" vertical="top" wrapText="1"/>
    </xf>
    <xf numFmtId="0" fontId="8" fillId="4" borderId="18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44" xfId="0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40" xfId="0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5"/>
  <sheetViews>
    <sheetView tabSelected="1" topLeftCell="A30" workbookViewId="0">
      <selection activeCell="L44" sqref="L44"/>
    </sheetView>
  </sheetViews>
  <sheetFormatPr defaultRowHeight="14.4" x14ac:dyDescent="0.3"/>
  <cols>
    <col min="1" max="1" width="4.33203125" customWidth="1"/>
    <col min="2" max="2" width="4.44140625" customWidth="1"/>
    <col min="3" max="3" width="10.33203125" customWidth="1"/>
    <col min="4" max="5" width="10.88671875" customWidth="1"/>
    <col min="6" max="6" width="19.33203125" customWidth="1"/>
    <col min="7" max="7" width="18.88671875" customWidth="1"/>
    <col min="8" max="8" width="28.109375" customWidth="1"/>
    <col min="9" max="9" width="37.88671875" customWidth="1"/>
    <col min="10" max="10" width="16.5546875" customWidth="1"/>
    <col min="11" max="11" width="23.109375" customWidth="1"/>
    <col min="12" max="12" width="24.6640625" customWidth="1"/>
    <col min="13" max="13" width="11" customWidth="1"/>
    <col min="14" max="14" width="12.44140625" customWidth="1"/>
    <col min="15" max="15" width="11" customWidth="1"/>
    <col min="16" max="16" width="11.109375" customWidth="1"/>
    <col min="17" max="17" width="12.44140625" customWidth="1"/>
    <col min="18" max="18" width="11.6640625" customWidth="1"/>
  </cols>
  <sheetData>
    <row r="1" spans="2:18" ht="16.2" x14ac:dyDescent="0.3">
      <c r="B1" s="62" t="s">
        <v>54</v>
      </c>
    </row>
    <row r="2" spans="2:18" ht="62.25" customHeight="1" x14ac:dyDescent="0.3">
      <c r="I2" s="266" t="s">
        <v>0</v>
      </c>
      <c r="J2" s="266"/>
      <c r="K2" s="266"/>
      <c r="L2" s="6"/>
    </row>
    <row r="3" spans="2:18" ht="15.6" x14ac:dyDescent="0.3">
      <c r="I3" t="s">
        <v>1</v>
      </c>
      <c r="K3" s="1"/>
      <c r="L3" s="1"/>
    </row>
    <row r="4" spans="2:18" x14ac:dyDescent="0.3">
      <c r="E4" s="277"/>
      <c r="F4" s="277"/>
      <c r="G4" s="277"/>
      <c r="H4" s="277"/>
    </row>
    <row r="5" spans="2:18" ht="15.6" x14ac:dyDescent="0.3">
      <c r="E5" s="276"/>
      <c r="F5" s="276"/>
      <c r="G5" s="276"/>
      <c r="H5" s="276"/>
      <c r="I5" s="276"/>
      <c r="J5" s="276"/>
      <c r="K5" s="276"/>
      <c r="L5" s="7"/>
    </row>
    <row r="6" spans="2:18" x14ac:dyDescent="0.3">
      <c r="C6" s="278"/>
      <c r="D6" s="278"/>
      <c r="E6" s="278"/>
      <c r="F6" s="278"/>
      <c r="G6" s="278"/>
      <c r="H6" s="278"/>
      <c r="I6" s="278"/>
      <c r="J6" s="278"/>
      <c r="K6" s="278"/>
    </row>
    <row r="7" spans="2:18" x14ac:dyDescent="0.3">
      <c r="B7" s="267" t="s">
        <v>56</v>
      </c>
      <c r="C7" s="267"/>
      <c r="D7" s="267"/>
      <c r="E7" s="267"/>
      <c r="F7" s="267"/>
      <c r="G7" s="267"/>
      <c r="H7" s="267"/>
      <c r="I7" s="267"/>
      <c r="J7" s="267"/>
      <c r="K7" s="267"/>
      <c r="L7" s="37"/>
    </row>
    <row r="8" spans="2:18" x14ac:dyDescent="0.3">
      <c r="F8" s="2"/>
      <c r="G8" s="2"/>
      <c r="H8" s="2"/>
      <c r="K8" s="3" t="s">
        <v>2</v>
      </c>
      <c r="L8" s="3"/>
    </row>
    <row r="9" spans="2:18" ht="15.6" x14ac:dyDescent="0.3">
      <c r="F9" s="61" t="s">
        <v>11</v>
      </c>
      <c r="G9" s="61"/>
      <c r="H9" s="61"/>
    </row>
    <row r="10" spans="2:18" ht="15" thickBot="1" x14ac:dyDescent="0.35"/>
    <row r="11" spans="2:18" ht="15" customHeight="1" x14ac:dyDescent="0.3">
      <c r="B11" s="268" t="s">
        <v>5</v>
      </c>
      <c r="C11" s="270" t="s">
        <v>4</v>
      </c>
      <c r="D11" s="272" t="s">
        <v>8</v>
      </c>
      <c r="E11" s="274" t="s">
        <v>3</v>
      </c>
      <c r="F11" s="246" t="s">
        <v>6</v>
      </c>
      <c r="G11" s="246" t="s">
        <v>47</v>
      </c>
      <c r="H11" s="246" t="s">
        <v>10</v>
      </c>
      <c r="I11" s="246" t="s">
        <v>48</v>
      </c>
      <c r="J11" s="246" t="s">
        <v>7</v>
      </c>
      <c r="K11" s="249" t="s">
        <v>9</v>
      </c>
      <c r="L11" s="243" t="s">
        <v>39</v>
      </c>
      <c r="M11" s="253" t="s">
        <v>40</v>
      </c>
      <c r="N11" s="256" t="s">
        <v>42</v>
      </c>
      <c r="O11" s="256" t="s">
        <v>43</v>
      </c>
      <c r="P11" s="256" t="s">
        <v>41</v>
      </c>
      <c r="Q11" s="261" t="s">
        <v>12</v>
      </c>
    </row>
    <row r="12" spans="2:18" ht="163.5" customHeight="1" x14ac:dyDescent="0.3">
      <c r="B12" s="269"/>
      <c r="C12" s="271"/>
      <c r="D12" s="273"/>
      <c r="E12" s="275"/>
      <c r="F12" s="247"/>
      <c r="G12" s="247"/>
      <c r="H12" s="247"/>
      <c r="I12" s="247"/>
      <c r="J12" s="247"/>
      <c r="K12" s="250"/>
      <c r="L12" s="244"/>
      <c r="M12" s="254"/>
      <c r="N12" s="257"/>
      <c r="O12" s="257"/>
      <c r="P12" s="259"/>
      <c r="Q12" s="262"/>
    </row>
    <row r="13" spans="2:18" ht="15" customHeight="1" x14ac:dyDescent="0.3">
      <c r="B13" s="269"/>
      <c r="C13" s="271"/>
      <c r="D13" s="273"/>
      <c r="E13" s="275"/>
      <c r="F13" s="247"/>
      <c r="G13" s="247"/>
      <c r="H13" s="247"/>
      <c r="I13" s="247"/>
      <c r="J13" s="247"/>
      <c r="K13" s="250"/>
      <c r="L13" s="244"/>
      <c r="M13" s="254"/>
      <c r="N13" s="257"/>
      <c r="O13" s="257"/>
      <c r="P13" s="259"/>
      <c r="Q13" s="13" t="s">
        <v>13</v>
      </c>
    </row>
    <row r="14" spans="2:18" ht="15.75" customHeight="1" x14ac:dyDescent="0.3">
      <c r="B14" s="269"/>
      <c r="C14" s="271"/>
      <c r="D14" s="273"/>
      <c r="E14" s="275"/>
      <c r="F14" s="248"/>
      <c r="G14" s="248"/>
      <c r="H14" s="248"/>
      <c r="I14" s="248"/>
      <c r="J14" s="248"/>
      <c r="K14" s="251"/>
      <c r="L14" s="245"/>
      <c r="M14" s="255"/>
      <c r="N14" s="258"/>
      <c r="O14" s="258"/>
      <c r="P14" s="260"/>
      <c r="Q14" s="41">
        <v>23.82</v>
      </c>
    </row>
    <row r="15" spans="2:18" ht="19.2" customHeight="1" x14ac:dyDescent="0.3">
      <c r="B15" s="8">
        <v>1</v>
      </c>
      <c r="C15" s="4">
        <v>2</v>
      </c>
      <c r="D15" s="63">
        <v>45614</v>
      </c>
      <c r="E15" s="64">
        <v>45611</v>
      </c>
      <c r="F15" s="65" t="s">
        <v>57</v>
      </c>
      <c r="G15" s="65">
        <v>172385876</v>
      </c>
      <c r="H15" s="192" t="s">
        <v>58</v>
      </c>
      <c r="I15" s="65" t="s">
        <v>59</v>
      </c>
      <c r="J15" s="66">
        <v>62500</v>
      </c>
      <c r="K15" s="69" t="s">
        <v>66</v>
      </c>
      <c r="L15" s="80" t="s">
        <v>71</v>
      </c>
      <c r="M15" s="67"/>
      <c r="N15" s="68"/>
      <c r="O15" s="81">
        <v>45638</v>
      </c>
      <c r="P15" s="68"/>
      <c r="Q15" s="84">
        <v>0</v>
      </c>
      <c r="R15" t="s">
        <v>75</v>
      </c>
    </row>
    <row r="16" spans="2:18" x14ac:dyDescent="0.3">
      <c r="B16" s="8">
        <v>2</v>
      </c>
      <c r="C16" s="4">
        <v>2</v>
      </c>
      <c r="D16" s="63">
        <v>45614</v>
      </c>
      <c r="E16" s="64">
        <v>45614</v>
      </c>
      <c r="F16" s="65" t="s">
        <v>60</v>
      </c>
      <c r="G16" s="65">
        <v>304094968</v>
      </c>
      <c r="H16" s="65" t="s">
        <v>62</v>
      </c>
      <c r="I16" s="65" t="s">
        <v>63</v>
      </c>
      <c r="J16" s="66">
        <v>55000</v>
      </c>
      <c r="K16" s="69" t="s">
        <v>66</v>
      </c>
      <c r="L16" s="70" t="s">
        <v>72</v>
      </c>
      <c r="M16" s="82">
        <v>45638</v>
      </c>
      <c r="N16" s="83">
        <v>45642</v>
      </c>
      <c r="O16" s="39"/>
      <c r="P16" s="39"/>
      <c r="Q16" s="84">
        <f t="shared" ref="Q16:Q48" si="0">J16*$Q$14/100</f>
        <v>13101</v>
      </c>
    </row>
    <row r="17" spans="2:19" ht="29.4" thickBot="1" x14ac:dyDescent="0.35">
      <c r="B17" s="112">
        <v>3</v>
      </c>
      <c r="C17" s="113">
        <v>2</v>
      </c>
      <c r="D17" s="94">
        <v>45614</v>
      </c>
      <c r="E17" s="95">
        <v>45614</v>
      </c>
      <c r="F17" s="96" t="s">
        <v>61</v>
      </c>
      <c r="G17" s="96">
        <v>304271984</v>
      </c>
      <c r="H17" s="96" t="s">
        <v>64</v>
      </c>
      <c r="I17" s="97" t="s">
        <v>65</v>
      </c>
      <c r="J17" s="98">
        <v>42678.97</v>
      </c>
      <c r="K17" s="99" t="s">
        <v>66</v>
      </c>
      <c r="L17" s="97" t="s">
        <v>73</v>
      </c>
      <c r="M17" s="100">
        <v>45638</v>
      </c>
      <c r="N17" s="101">
        <v>45642</v>
      </c>
      <c r="O17" s="102"/>
      <c r="P17" s="102"/>
      <c r="Q17" s="103">
        <f t="shared" si="0"/>
        <v>10166.130654000001</v>
      </c>
    </row>
    <row r="18" spans="2:19" x14ac:dyDescent="0.3">
      <c r="B18" s="110">
        <v>4</v>
      </c>
      <c r="C18" s="111">
        <v>3</v>
      </c>
      <c r="D18" s="104">
        <v>45656</v>
      </c>
      <c r="E18" s="105">
        <v>45642</v>
      </c>
      <c r="F18" s="106" t="s">
        <v>76</v>
      </c>
      <c r="G18" s="106">
        <v>307033073</v>
      </c>
      <c r="H18" s="193" t="s">
        <v>77</v>
      </c>
      <c r="I18" s="107" t="s">
        <v>78</v>
      </c>
      <c r="J18" s="108">
        <v>50000</v>
      </c>
      <c r="K18" s="109" t="s">
        <v>79</v>
      </c>
      <c r="L18" s="70" t="s">
        <v>83</v>
      </c>
      <c r="M18" s="114">
        <v>45685</v>
      </c>
      <c r="N18" s="115">
        <v>45691</v>
      </c>
      <c r="O18" s="92"/>
      <c r="P18" s="92"/>
      <c r="Q18" s="93">
        <v>0</v>
      </c>
    </row>
    <row r="19" spans="2:19" ht="15" thickBot="1" x14ac:dyDescent="0.35">
      <c r="B19" s="112">
        <v>5</v>
      </c>
      <c r="C19" s="130">
        <v>3</v>
      </c>
      <c r="D19" s="131">
        <v>45656</v>
      </c>
      <c r="E19" s="132">
        <v>45656</v>
      </c>
      <c r="F19" s="133" t="s">
        <v>80</v>
      </c>
      <c r="G19" s="133">
        <v>306238303</v>
      </c>
      <c r="H19" s="194" t="s">
        <v>81</v>
      </c>
      <c r="I19" s="134" t="s">
        <v>82</v>
      </c>
      <c r="J19" s="135">
        <v>27935.54</v>
      </c>
      <c r="K19" s="136" t="s">
        <v>79</v>
      </c>
      <c r="L19" s="97" t="s">
        <v>84</v>
      </c>
      <c r="M19" s="100">
        <v>45685</v>
      </c>
      <c r="N19" s="102"/>
      <c r="O19" s="102"/>
      <c r="P19" s="102"/>
      <c r="Q19" s="103">
        <v>0</v>
      </c>
    </row>
    <row r="20" spans="2:19" ht="27.6" x14ac:dyDescent="0.3">
      <c r="B20" s="122">
        <v>6</v>
      </c>
      <c r="C20" s="123">
        <v>4</v>
      </c>
      <c r="D20" s="124">
        <v>45694</v>
      </c>
      <c r="E20" s="125">
        <v>45692</v>
      </c>
      <c r="F20" s="126" t="s">
        <v>85</v>
      </c>
      <c r="G20" s="137">
        <v>300518145</v>
      </c>
      <c r="H20" s="138" t="s">
        <v>86</v>
      </c>
      <c r="I20" s="127" t="s">
        <v>87</v>
      </c>
      <c r="J20" s="128">
        <v>10000</v>
      </c>
      <c r="K20" s="129" t="s">
        <v>88</v>
      </c>
      <c r="L20" s="70" t="s">
        <v>107</v>
      </c>
      <c r="M20" s="114"/>
      <c r="N20" s="92"/>
      <c r="O20" s="92"/>
      <c r="P20" s="115">
        <v>45905</v>
      </c>
      <c r="Q20" s="93">
        <f t="shared" si="0"/>
        <v>2382</v>
      </c>
    </row>
    <row r="21" spans="2:19" ht="16.2" thickBot="1" x14ac:dyDescent="0.35">
      <c r="B21" s="144">
        <v>7</v>
      </c>
      <c r="C21" s="113">
        <v>4</v>
      </c>
      <c r="D21" s="117">
        <v>45694</v>
      </c>
      <c r="E21" s="118">
        <v>45692</v>
      </c>
      <c r="F21" s="119" t="s">
        <v>89</v>
      </c>
      <c r="G21" s="139">
        <v>172788069</v>
      </c>
      <c r="H21" s="191" t="s">
        <v>90</v>
      </c>
      <c r="I21" s="120" t="s">
        <v>91</v>
      </c>
      <c r="J21" s="121">
        <v>10000</v>
      </c>
      <c r="K21" s="109" t="s">
        <v>88</v>
      </c>
      <c r="L21" s="141" t="s">
        <v>108</v>
      </c>
      <c r="M21" s="40"/>
      <c r="N21" s="39"/>
      <c r="O21" s="39"/>
      <c r="P21" s="83">
        <v>45905</v>
      </c>
      <c r="Q21" s="84">
        <f t="shared" si="0"/>
        <v>2382</v>
      </c>
    </row>
    <row r="22" spans="2:19" ht="27.6" x14ac:dyDescent="0.3">
      <c r="B22" s="122">
        <v>8</v>
      </c>
      <c r="C22" s="123">
        <v>4</v>
      </c>
      <c r="D22" s="124">
        <v>45694</v>
      </c>
      <c r="E22" s="125">
        <v>45693</v>
      </c>
      <c r="F22" s="126" t="s">
        <v>92</v>
      </c>
      <c r="G22" s="137">
        <v>302323635</v>
      </c>
      <c r="H22" s="138" t="s">
        <v>93</v>
      </c>
      <c r="I22" s="142" t="s">
        <v>94</v>
      </c>
      <c r="J22" s="128">
        <v>8999.99</v>
      </c>
      <c r="K22" s="129" t="s">
        <v>88</v>
      </c>
      <c r="L22" s="143" t="s">
        <v>109</v>
      </c>
      <c r="M22" s="114">
        <v>45719</v>
      </c>
      <c r="N22" s="115">
        <v>45721</v>
      </c>
      <c r="O22" s="92"/>
      <c r="P22" s="92"/>
      <c r="Q22" s="93">
        <f t="shared" si="0"/>
        <v>2143.7976180000001</v>
      </c>
      <c r="R22" s="168">
        <v>45797</v>
      </c>
    </row>
    <row r="23" spans="2:19" ht="27.6" x14ac:dyDescent="0.3">
      <c r="B23" s="116">
        <v>9</v>
      </c>
      <c r="C23" s="4">
        <v>4</v>
      </c>
      <c r="D23" s="117">
        <v>45694</v>
      </c>
      <c r="E23" s="118">
        <v>45693</v>
      </c>
      <c r="F23" s="119" t="s">
        <v>95</v>
      </c>
      <c r="G23" s="139">
        <v>301906581</v>
      </c>
      <c r="H23" s="140" t="s">
        <v>96</v>
      </c>
      <c r="I23" s="120" t="s">
        <v>97</v>
      </c>
      <c r="J23" s="121">
        <v>10000</v>
      </c>
      <c r="K23" s="109" t="s">
        <v>88</v>
      </c>
      <c r="L23" s="141" t="s">
        <v>110</v>
      </c>
      <c r="M23" s="82">
        <v>45719</v>
      </c>
      <c r="N23" s="83">
        <v>45721</v>
      </c>
      <c r="O23" s="39"/>
      <c r="P23" s="39"/>
      <c r="Q23" s="84">
        <f t="shared" si="0"/>
        <v>2382</v>
      </c>
      <c r="R23" t="s">
        <v>114</v>
      </c>
    </row>
    <row r="24" spans="2:19" ht="27.6" x14ac:dyDescent="0.3">
      <c r="B24" s="116">
        <v>10</v>
      </c>
      <c r="C24" s="4">
        <v>4</v>
      </c>
      <c r="D24" s="117">
        <v>45694</v>
      </c>
      <c r="E24" s="118">
        <v>45693</v>
      </c>
      <c r="F24" s="119" t="s">
        <v>98</v>
      </c>
      <c r="G24" s="139">
        <v>300509438</v>
      </c>
      <c r="H24" s="140" t="s">
        <v>99</v>
      </c>
      <c r="I24" s="120" t="s">
        <v>100</v>
      </c>
      <c r="J24" s="121">
        <v>8910</v>
      </c>
      <c r="K24" s="109" t="s">
        <v>88</v>
      </c>
      <c r="L24" s="141" t="s">
        <v>111</v>
      </c>
      <c r="M24" s="82">
        <v>45719</v>
      </c>
      <c r="N24" s="83">
        <v>45721</v>
      </c>
      <c r="O24" s="39"/>
      <c r="P24" s="39"/>
      <c r="Q24" s="84">
        <f t="shared" si="0"/>
        <v>2122.3620000000001</v>
      </c>
      <c r="R24" t="s">
        <v>116</v>
      </c>
    </row>
    <row r="25" spans="2:19" ht="15.6" x14ac:dyDescent="0.3">
      <c r="B25" s="116">
        <v>11</v>
      </c>
      <c r="C25" s="4">
        <v>4</v>
      </c>
      <c r="D25" s="117">
        <v>45694</v>
      </c>
      <c r="E25" s="118">
        <v>45693</v>
      </c>
      <c r="F25" s="119" t="s">
        <v>101</v>
      </c>
      <c r="G25" s="139">
        <v>172777044</v>
      </c>
      <c r="H25" s="139" t="s">
        <v>102</v>
      </c>
      <c r="I25" s="120" t="s">
        <v>103</v>
      </c>
      <c r="J25" s="121">
        <v>9612</v>
      </c>
      <c r="K25" s="109" t="s">
        <v>88</v>
      </c>
      <c r="L25" s="141" t="s">
        <v>112</v>
      </c>
      <c r="M25" s="82">
        <v>45719</v>
      </c>
      <c r="N25" s="83">
        <v>45721</v>
      </c>
      <c r="O25" s="39"/>
      <c r="P25" s="39"/>
      <c r="Q25" s="84">
        <f t="shared" si="0"/>
        <v>2289.5783999999999</v>
      </c>
      <c r="R25" s="168">
        <v>45797</v>
      </c>
    </row>
    <row r="26" spans="2:19" ht="31.8" thickBot="1" x14ac:dyDescent="0.35">
      <c r="B26" s="144">
        <v>12</v>
      </c>
      <c r="C26" s="11">
        <v>4</v>
      </c>
      <c r="D26" s="147">
        <v>45694</v>
      </c>
      <c r="E26" s="148">
        <v>45694</v>
      </c>
      <c r="F26" s="149" t="s">
        <v>104</v>
      </c>
      <c r="G26" s="150">
        <v>172783855</v>
      </c>
      <c r="H26" s="150" t="s">
        <v>105</v>
      </c>
      <c r="I26" s="151" t="s">
        <v>106</v>
      </c>
      <c r="J26" s="152">
        <v>9718.3799999999992</v>
      </c>
      <c r="K26" s="136" t="s">
        <v>88</v>
      </c>
      <c r="L26" s="162" t="s">
        <v>113</v>
      </c>
      <c r="M26" s="100">
        <v>45719</v>
      </c>
      <c r="N26" s="101">
        <v>45721</v>
      </c>
      <c r="O26" s="102"/>
      <c r="P26" s="102"/>
      <c r="Q26" s="103">
        <f t="shared" si="0"/>
        <v>2314.9181159999998</v>
      </c>
      <c r="R26" t="s">
        <v>115</v>
      </c>
    </row>
    <row r="27" spans="2:19" ht="15" thickBot="1" x14ac:dyDescent="0.35">
      <c r="B27" s="153">
        <v>13</v>
      </c>
      <c r="C27" s="154">
        <v>5</v>
      </c>
      <c r="D27" s="157">
        <v>45775</v>
      </c>
      <c r="E27" s="157">
        <v>45775</v>
      </c>
      <c r="F27" s="119" t="s">
        <v>117</v>
      </c>
      <c r="G27" s="158">
        <v>307125625</v>
      </c>
      <c r="H27" s="239" t="s">
        <v>118</v>
      </c>
      <c r="I27" s="19" t="s">
        <v>119</v>
      </c>
      <c r="J27" s="158">
        <v>32188.75</v>
      </c>
      <c r="K27" s="109" t="s">
        <v>79</v>
      </c>
      <c r="L27" s="141" t="s">
        <v>137</v>
      </c>
      <c r="M27" s="161">
        <v>45805</v>
      </c>
      <c r="N27" s="155">
        <v>45811</v>
      </c>
      <c r="O27" s="156"/>
      <c r="P27" s="156"/>
      <c r="Q27" s="103">
        <f t="shared" si="0"/>
        <v>7667.3602500000006</v>
      </c>
    </row>
    <row r="28" spans="2:19" ht="12.6" customHeight="1" thickBot="1" x14ac:dyDescent="0.35">
      <c r="B28" s="153">
        <v>14</v>
      </c>
      <c r="C28" s="154">
        <v>5</v>
      </c>
      <c r="D28" s="157">
        <v>45775</v>
      </c>
      <c r="E28" s="157">
        <v>45775</v>
      </c>
      <c r="F28" s="119" t="s">
        <v>120</v>
      </c>
      <c r="G28" s="158">
        <v>47802231343</v>
      </c>
      <c r="H28" s="239" t="s">
        <v>121</v>
      </c>
      <c r="I28" s="19" t="s">
        <v>122</v>
      </c>
      <c r="J28" s="158">
        <v>50000</v>
      </c>
      <c r="K28" s="109" t="s">
        <v>79</v>
      </c>
      <c r="L28" s="141" t="s">
        <v>138</v>
      </c>
      <c r="M28" s="161">
        <v>45805</v>
      </c>
      <c r="N28" s="155">
        <v>45811</v>
      </c>
      <c r="O28" s="156"/>
      <c r="P28" s="156"/>
      <c r="Q28" s="103">
        <f t="shared" si="0"/>
        <v>11910</v>
      </c>
    </row>
    <row r="29" spans="2:19" ht="26.4" customHeight="1" thickBot="1" x14ac:dyDescent="0.35">
      <c r="B29" s="153">
        <v>15</v>
      </c>
      <c r="C29" s="154">
        <v>5</v>
      </c>
      <c r="D29" s="157">
        <v>45775</v>
      </c>
      <c r="E29" s="157">
        <v>45775</v>
      </c>
      <c r="F29" s="119" t="s">
        <v>123</v>
      </c>
      <c r="G29" s="158">
        <v>50007250087</v>
      </c>
      <c r="H29" s="195" t="s">
        <v>124</v>
      </c>
      <c r="I29" s="159" t="s">
        <v>125</v>
      </c>
      <c r="J29" s="158">
        <v>50219</v>
      </c>
      <c r="K29" s="109" t="s">
        <v>79</v>
      </c>
      <c r="L29" s="141" t="s">
        <v>139</v>
      </c>
      <c r="M29" s="161">
        <v>45805</v>
      </c>
      <c r="N29" s="155">
        <v>45811</v>
      </c>
      <c r="O29" s="156"/>
      <c r="P29" s="156"/>
      <c r="Q29" s="166">
        <f t="shared" si="0"/>
        <v>11962.165800000001</v>
      </c>
      <c r="R29" s="168">
        <v>45857</v>
      </c>
      <c r="S29" t="s">
        <v>154</v>
      </c>
    </row>
    <row r="30" spans="2:19" ht="15" thickBot="1" x14ac:dyDescent="0.35">
      <c r="B30" s="160">
        <v>16</v>
      </c>
      <c r="C30" s="154">
        <v>5</v>
      </c>
      <c r="D30" s="163">
        <v>45775</v>
      </c>
      <c r="E30" s="163">
        <v>45775</v>
      </c>
      <c r="F30" s="169" t="s">
        <v>126</v>
      </c>
      <c r="G30" s="173">
        <v>306238303</v>
      </c>
      <c r="H30" s="196" t="s">
        <v>81</v>
      </c>
      <c r="I30" s="74" t="s">
        <v>127</v>
      </c>
      <c r="J30" s="173">
        <v>27935.54</v>
      </c>
      <c r="K30" s="170" t="s">
        <v>79</v>
      </c>
      <c r="L30" s="172" t="s">
        <v>140</v>
      </c>
      <c r="M30" s="174">
        <v>45805</v>
      </c>
      <c r="N30" s="171">
        <v>45811</v>
      </c>
      <c r="O30" s="154"/>
      <c r="P30" s="154"/>
      <c r="Q30" s="167">
        <f t="shared" si="0"/>
        <v>6654.2456280000006</v>
      </c>
      <c r="R30" s="168">
        <v>45853</v>
      </c>
      <c r="S30" t="s">
        <v>154</v>
      </c>
    </row>
    <row r="31" spans="2:19" x14ac:dyDescent="0.3">
      <c r="B31" s="145">
        <v>17</v>
      </c>
      <c r="C31" s="5">
        <v>6</v>
      </c>
      <c r="D31" s="164">
        <v>45779</v>
      </c>
      <c r="E31" s="164">
        <v>45778</v>
      </c>
      <c r="F31" s="165" t="s">
        <v>128</v>
      </c>
      <c r="G31" s="165">
        <v>37606220276</v>
      </c>
      <c r="H31" s="240" t="s">
        <v>129</v>
      </c>
      <c r="I31" s="5" t="s">
        <v>130</v>
      </c>
      <c r="J31" s="5">
        <v>62484.06</v>
      </c>
      <c r="K31" s="5" t="s">
        <v>66</v>
      </c>
      <c r="L31" s="5" t="s">
        <v>141</v>
      </c>
      <c r="M31" s="157">
        <v>45805</v>
      </c>
      <c r="N31" s="157">
        <v>45811</v>
      </c>
      <c r="O31" s="5"/>
      <c r="P31" s="5"/>
      <c r="Q31" s="93">
        <f t="shared" si="0"/>
        <v>14883.703092</v>
      </c>
      <c r="R31" s="168">
        <v>45860</v>
      </c>
    </row>
    <row r="32" spans="2:19" x14ac:dyDescent="0.3">
      <c r="B32" s="9">
        <v>18</v>
      </c>
      <c r="C32" s="5">
        <v>6</v>
      </c>
      <c r="D32" s="164">
        <v>45779</v>
      </c>
      <c r="E32" s="164">
        <v>45779</v>
      </c>
      <c r="F32" s="165" t="s">
        <v>131</v>
      </c>
      <c r="G32" s="165">
        <v>305406189</v>
      </c>
      <c r="H32" s="240" t="s">
        <v>132</v>
      </c>
      <c r="I32" s="5" t="s">
        <v>133</v>
      </c>
      <c r="J32" s="5">
        <v>62499.97</v>
      </c>
      <c r="K32" s="5" t="s">
        <v>66</v>
      </c>
      <c r="L32" s="5" t="s">
        <v>142</v>
      </c>
      <c r="M32" s="157">
        <v>45805</v>
      </c>
      <c r="N32" s="157">
        <v>45811</v>
      </c>
      <c r="O32" s="5"/>
      <c r="P32" s="5"/>
      <c r="Q32" s="84">
        <f t="shared" si="0"/>
        <v>14887.492854</v>
      </c>
    </row>
    <row r="33" spans="2:18" ht="15" thickBot="1" x14ac:dyDescent="0.35">
      <c r="B33" s="10">
        <v>19</v>
      </c>
      <c r="C33" s="11">
        <v>6</v>
      </c>
      <c r="D33" s="179">
        <v>45779</v>
      </c>
      <c r="E33" s="179">
        <v>45779</v>
      </c>
      <c r="F33" s="180" t="s">
        <v>134</v>
      </c>
      <c r="G33" s="180">
        <v>304431360</v>
      </c>
      <c r="H33" s="197" t="s">
        <v>135</v>
      </c>
      <c r="I33" s="11" t="s">
        <v>136</v>
      </c>
      <c r="J33" s="11">
        <v>60179.87</v>
      </c>
      <c r="K33" s="11" t="s">
        <v>66</v>
      </c>
      <c r="L33" s="11" t="s">
        <v>143</v>
      </c>
      <c r="M33" s="179">
        <v>45805</v>
      </c>
      <c r="N33" s="181"/>
      <c r="O33" s="181">
        <v>45813</v>
      </c>
      <c r="P33" s="11"/>
      <c r="Q33" s="103">
        <f t="shared" si="0"/>
        <v>14334.845034</v>
      </c>
      <c r="R33" t="s">
        <v>144</v>
      </c>
    </row>
    <row r="34" spans="2:18" ht="56.4" thickBot="1" x14ac:dyDescent="0.35">
      <c r="B34" s="154">
        <v>20</v>
      </c>
      <c r="C34" s="146">
        <v>8</v>
      </c>
      <c r="D34" s="175">
        <v>45881</v>
      </c>
      <c r="E34" s="176">
        <v>45881</v>
      </c>
      <c r="F34" s="126" t="s">
        <v>145</v>
      </c>
      <c r="G34" s="137">
        <v>307213573</v>
      </c>
      <c r="H34" s="138" t="s">
        <v>146</v>
      </c>
      <c r="I34" s="177" t="s">
        <v>147</v>
      </c>
      <c r="J34" s="137">
        <v>49692.57</v>
      </c>
      <c r="K34" s="129" t="s">
        <v>148</v>
      </c>
      <c r="L34" s="146" t="s">
        <v>151</v>
      </c>
      <c r="M34" s="175">
        <v>45904</v>
      </c>
      <c r="N34" s="178">
        <v>45904</v>
      </c>
      <c r="O34" s="178"/>
      <c r="P34" s="146"/>
      <c r="Q34" s="103">
        <f t="shared" si="0"/>
        <v>11836.770173999999</v>
      </c>
    </row>
    <row r="35" spans="2:18" ht="53.4" customHeight="1" thickBot="1" x14ac:dyDescent="0.35">
      <c r="B35" s="11">
        <v>21</v>
      </c>
      <c r="C35" s="11">
        <v>8</v>
      </c>
      <c r="D35" s="179">
        <v>45881</v>
      </c>
      <c r="E35" s="95">
        <v>45881</v>
      </c>
      <c r="F35" s="149" t="s">
        <v>149</v>
      </c>
      <c r="G35" s="150">
        <v>172778527</v>
      </c>
      <c r="H35" s="187" t="s">
        <v>153</v>
      </c>
      <c r="I35" s="188" t="s">
        <v>150</v>
      </c>
      <c r="J35" s="189">
        <v>50000</v>
      </c>
      <c r="K35" s="136" t="s">
        <v>148</v>
      </c>
      <c r="L35" s="190" t="s">
        <v>152</v>
      </c>
      <c r="M35" s="179">
        <v>45904</v>
      </c>
      <c r="N35" s="181">
        <v>45904</v>
      </c>
      <c r="O35" s="181"/>
      <c r="P35" s="11"/>
      <c r="Q35" s="103">
        <f t="shared" si="0"/>
        <v>11910</v>
      </c>
    </row>
    <row r="36" spans="2:18" ht="15" thickBot="1" x14ac:dyDescent="0.35">
      <c r="B36" s="146">
        <v>22</v>
      </c>
      <c r="C36" s="146">
        <v>9</v>
      </c>
      <c r="D36" s="175">
        <v>45964</v>
      </c>
      <c r="E36" s="184">
        <v>45958</v>
      </c>
      <c r="F36" s="126" t="s">
        <v>155</v>
      </c>
      <c r="G36" s="137">
        <v>172787871</v>
      </c>
      <c r="H36" s="232" t="s">
        <v>156</v>
      </c>
      <c r="I36" s="177" t="s">
        <v>157</v>
      </c>
      <c r="J36" s="137">
        <v>10000</v>
      </c>
      <c r="K36" s="185" t="s">
        <v>88</v>
      </c>
      <c r="L36" s="146" t="s">
        <v>168</v>
      </c>
      <c r="M36" s="175" t="s">
        <v>183</v>
      </c>
      <c r="N36" s="175" t="s">
        <v>183</v>
      </c>
      <c r="O36" s="178"/>
      <c r="P36" s="146"/>
      <c r="Q36" s="186">
        <f t="shared" si="0"/>
        <v>2382</v>
      </c>
    </row>
    <row r="37" spans="2:18" ht="15" thickBot="1" x14ac:dyDescent="0.35">
      <c r="B37" s="5">
        <v>23</v>
      </c>
      <c r="C37" s="146">
        <v>9</v>
      </c>
      <c r="D37" s="164">
        <v>45964</v>
      </c>
      <c r="E37" s="182">
        <v>45958</v>
      </c>
      <c r="F37" s="119" t="s">
        <v>158</v>
      </c>
      <c r="G37" s="139">
        <v>172788069</v>
      </c>
      <c r="H37" s="237" t="s">
        <v>90</v>
      </c>
      <c r="I37" s="159" t="s">
        <v>91</v>
      </c>
      <c r="J37" s="139">
        <v>10000</v>
      </c>
      <c r="K37" s="183" t="s">
        <v>88</v>
      </c>
      <c r="L37" s="5" t="s">
        <v>169</v>
      </c>
      <c r="M37" s="175" t="s">
        <v>183</v>
      </c>
      <c r="N37" s="175" t="s">
        <v>183</v>
      </c>
      <c r="O37" s="157"/>
      <c r="P37" s="5"/>
      <c r="Q37" s="103">
        <f t="shared" si="0"/>
        <v>2382</v>
      </c>
    </row>
    <row r="38" spans="2:18" ht="28.2" thickBot="1" x14ac:dyDescent="0.35">
      <c r="B38" s="5">
        <v>24</v>
      </c>
      <c r="C38" s="146">
        <v>9</v>
      </c>
      <c r="D38" s="164">
        <v>45964</v>
      </c>
      <c r="E38" s="182">
        <v>45960</v>
      </c>
      <c r="F38" s="119" t="s">
        <v>159</v>
      </c>
      <c r="G38" s="139">
        <v>300010093</v>
      </c>
      <c r="H38" s="237" t="s">
        <v>160</v>
      </c>
      <c r="I38" s="159" t="s">
        <v>161</v>
      </c>
      <c r="J38" s="139">
        <v>10000</v>
      </c>
      <c r="K38" s="183" t="s">
        <v>88</v>
      </c>
      <c r="L38" s="5" t="s">
        <v>170</v>
      </c>
      <c r="M38" s="175" t="s">
        <v>183</v>
      </c>
      <c r="N38" s="175" t="s">
        <v>183</v>
      </c>
      <c r="O38" s="157"/>
      <c r="P38" s="5"/>
      <c r="Q38" s="103">
        <f t="shared" si="0"/>
        <v>2382</v>
      </c>
    </row>
    <row r="39" spans="2:18" ht="28.2" thickBot="1" x14ac:dyDescent="0.35">
      <c r="B39" s="5">
        <v>25</v>
      </c>
      <c r="C39" s="146">
        <v>9</v>
      </c>
      <c r="D39" s="164">
        <v>45964</v>
      </c>
      <c r="E39" s="182">
        <v>45960</v>
      </c>
      <c r="F39" s="119" t="s">
        <v>162</v>
      </c>
      <c r="G39" s="139">
        <v>172780898</v>
      </c>
      <c r="H39" s="237" t="s">
        <v>163</v>
      </c>
      <c r="I39" s="159" t="s">
        <v>164</v>
      </c>
      <c r="J39" s="139">
        <v>10000</v>
      </c>
      <c r="K39" s="183" t="s">
        <v>88</v>
      </c>
      <c r="L39" s="5" t="s">
        <v>171</v>
      </c>
      <c r="M39" s="175" t="s">
        <v>183</v>
      </c>
      <c r="N39" s="175" t="s">
        <v>183</v>
      </c>
      <c r="O39" s="157"/>
      <c r="P39" s="5"/>
      <c r="Q39" s="103">
        <f t="shared" si="0"/>
        <v>2382</v>
      </c>
    </row>
    <row r="40" spans="2:18" ht="28.8" thickBot="1" x14ac:dyDescent="0.35">
      <c r="B40" s="11">
        <v>26</v>
      </c>
      <c r="C40" s="198">
        <v>9</v>
      </c>
      <c r="D40" s="179">
        <v>45964</v>
      </c>
      <c r="E40" s="199">
        <v>45964</v>
      </c>
      <c r="F40" s="149" t="s">
        <v>165</v>
      </c>
      <c r="G40" s="200">
        <v>272778670</v>
      </c>
      <c r="H40" s="238" t="s">
        <v>166</v>
      </c>
      <c r="I40" s="201" t="s">
        <v>167</v>
      </c>
      <c r="J40" s="202">
        <v>10000</v>
      </c>
      <c r="K40" s="203" t="s">
        <v>88</v>
      </c>
      <c r="L40" s="11" t="s">
        <v>172</v>
      </c>
      <c r="M40" s="175" t="s">
        <v>183</v>
      </c>
      <c r="N40" s="175" t="s">
        <v>183</v>
      </c>
      <c r="O40" s="181"/>
      <c r="P40" s="11"/>
      <c r="Q40" s="103">
        <f t="shared" si="0"/>
        <v>2382</v>
      </c>
    </row>
    <row r="41" spans="2:18" ht="28.2" x14ac:dyDescent="0.3">
      <c r="B41" s="154">
        <v>27</v>
      </c>
      <c r="C41" s="204">
        <v>10</v>
      </c>
      <c r="D41" s="205">
        <v>45978</v>
      </c>
      <c r="E41" s="205">
        <v>45975</v>
      </c>
      <c r="F41" s="206" t="s">
        <v>173</v>
      </c>
      <c r="G41" s="207">
        <v>301650534</v>
      </c>
      <c r="H41" s="235" t="s">
        <v>174</v>
      </c>
      <c r="I41" s="208" t="s">
        <v>175</v>
      </c>
      <c r="J41" s="209">
        <v>15899.98</v>
      </c>
      <c r="K41" s="210" t="s">
        <v>176</v>
      </c>
      <c r="L41" s="154" t="s">
        <v>181</v>
      </c>
      <c r="M41" s="211">
        <v>46001</v>
      </c>
      <c r="N41" s="236">
        <v>46006</v>
      </c>
      <c r="O41" s="171"/>
      <c r="P41" s="154"/>
      <c r="Q41" s="212">
        <f t="shared" si="0"/>
        <v>3787.3752360000003</v>
      </c>
    </row>
    <row r="42" spans="2:18" ht="28.8" thickBot="1" x14ac:dyDescent="0.35">
      <c r="B42" s="11">
        <v>28</v>
      </c>
      <c r="C42" s="26">
        <v>10</v>
      </c>
      <c r="D42" s="213">
        <v>45978</v>
      </c>
      <c r="E42" s="213">
        <v>45978</v>
      </c>
      <c r="F42" s="214" t="s">
        <v>177</v>
      </c>
      <c r="G42" s="215">
        <v>172784576</v>
      </c>
      <c r="H42" s="216" t="s">
        <v>178</v>
      </c>
      <c r="I42" s="217" t="s">
        <v>179</v>
      </c>
      <c r="J42" s="218">
        <v>15855.69</v>
      </c>
      <c r="K42" s="219" t="s">
        <v>180</v>
      </c>
      <c r="L42" s="197" t="s">
        <v>182</v>
      </c>
      <c r="M42" s="220">
        <v>46001</v>
      </c>
      <c r="N42" s="181"/>
      <c r="O42" s="181"/>
      <c r="P42" s="11"/>
      <c r="Q42" s="103">
        <f t="shared" si="0"/>
        <v>3776.8253580000001</v>
      </c>
    </row>
    <row r="43" spans="2:18" ht="15" thickBot="1" x14ac:dyDescent="0.35">
      <c r="B43" s="146">
        <v>29</v>
      </c>
      <c r="C43" s="19">
        <v>11</v>
      </c>
      <c r="D43" s="221">
        <v>45999</v>
      </c>
      <c r="E43" s="221">
        <v>45996</v>
      </c>
      <c r="F43" s="222" t="s">
        <v>184</v>
      </c>
      <c r="G43" s="223">
        <v>49802083113</v>
      </c>
      <c r="H43" s="233" t="s">
        <v>185</v>
      </c>
      <c r="I43" s="19" t="s">
        <v>186</v>
      </c>
      <c r="J43" s="139">
        <v>30225</v>
      </c>
      <c r="K43" s="19" t="s">
        <v>79</v>
      </c>
      <c r="L43" s="146" t="s">
        <v>203</v>
      </c>
      <c r="M43" s="175" t="s">
        <v>204</v>
      </c>
      <c r="N43" s="178"/>
      <c r="O43" s="178"/>
      <c r="P43" s="178">
        <v>46393</v>
      </c>
      <c r="Q43" s="186">
        <f t="shared" si="0"/>
        <v>7199.5950000000003</v>
      </c>
    </row>
    <row r="44" spans="2:18" ht="42.6" thickBot="1" x14ac:dyDescent="0.35">
      <c r="B44" s="146">
        <v>30</v>
      </c>
      <c r="C44" s="224">
        <v>11</v>
      </c>
      <c r="D44" s="225">
        <v>45999</v>
      </c>
      <c r="E44" s="225">
        <v>45999</v>
      </c>
      <c r="F44" s="222" t="s">
        <v>187</v>
      </c>
      <c r="G44" s="226">
        <v>307480925</v>
      </c>
      <c r="H44" s="227" t="s">
        <v>188</v>
      </c>
      <c r="I44" s="159" t="s">
        <v>189</v>
      </c>
      <c r="J44" s="139">
        <v>50000</v>
      </c>
      <c r="K44" s="19" t="s">
        <v>79</v>
      </c>
      <c r="L44" s="146" t="s">
        <v>199</v>
      </c>
      <c r="M44" s="175" t="s">
        <v>204</v>
      </c>
      <c r="N44" s="178"/>
      <c r="O44" s="178"/>
      <c r="P44" s="178">
        <v>46393</v>
      </c>
      <c r="Q44" s="186">
        <f t="shared" si="0"/>
        <v>11910</v>
      </c>
    </row>
    <row r="45" spans="2:18" ht="15" thickBot="1" x14ac:dyDescent="0.35">
      <c r="B45" s="146">
        <v>31</v>
      </c>
      <c r="C45" s="19">
        <v>11</v>
      </c>
      <c r="D45" s="221">
        <v>45999</v>
      </c>
      <c r="E45" s="221">
        <v>45999</v>
      </c>
      <c r="F45" s="222" t="s">
        <v>190</v>
      </c>
      <c r="G45" s="226">
        <v>39710153121</v>
      </c>
      <c r="H45" s="230" t="s">
        <v>191</v>
      </c>
      <c r="I45" s="19" t="s">
        <v>192</v>
      </c>
      <c r="J45" s="139">
        <v>33093.57</v>
      </c>
      <c r="K45" s="19" t="s">
        <v>79</v>
      </c>
      <c r="L45" s="146" t="s">
        <v>201</v>
      </c>
      <c r="M45" s="175" t="s">
        <v>204</v>
      </c>
      <c r="N45" s="234">
        <v>46030</v>
      </c>
      <c r="O45" s="178"/>
      <c r="P45" s="146"/>
      <c r="Q45" s="186">
        <f t="shared" si="0"/>
        <v>7882.8883739999992</v>
      </c>
    </row>
    <row r="46" spans="2:18" ht="15" thickBot="1" x14ac:dyDescent="0.35">
      <c r="B46" s="146">
        <v>32</v>
      </c>
      <c r="C46" s="19">
        <v>11</v>
      </c>
      <c r="D46" s="221">
        <v>45999</v>
      </c>
      <c r="E46" s="221">
        <v>45999</v>
      </c>
      <c r="F46" s="222" t="s">
        <v>193</v>
      </c>
      <c r="G46" s="226">
        <v>307514637</v>
      </c>
      <c r="H46" s="230" t="s">
        <v>194</v>
      </c>
      <c r="I46" s="158" t="s">
        <v>195</v>
      </c>
      <c r="J46" s="139">
        <v>43879.73</v>
      </c>
      <c r="K46" s="19" t="s">
        <v>79</v>
      </c>
      <c r="L46" s="146" t="s">
        <v>200</v>
      </c>
      <c r="M46" s="175" t="s">
        <v>204</v>
      </c>
      <c r="N46" s="234">
        <v>46030</v>
      </c>
      <c r="O46" s="178"/>
      <c r="P46" s="146"/>
      <c r="Q46" s="186">
        <f t="shared" si="0"/>
        <v>10452.151686000001</v>
      </c>
    </row>
    <row r="47" spans="2:18" ht="28.8" thickBot="1" x14ac:dyDescent="0.35">
      <c r="B47" s="146">
        <v>33</v>
      </c>
      <c r="C47" s="228">
        <v>11</v>
      </c>
      <c r="D47" s="229">
        <v>45999</v>
      </c>
      <c r="E47" s="229">
        <v>45999</v>
      </c>
      <c r="F47" s="222" t="s">
        <v>196</v>
      </c>
      <c r="G47" s="226">
        <v>307508495</v>
      </c>
      <c r="H47" s="231" t="s">
        <v>197</v>
      </c>
      <c r="I47" s="159" t="s">
        <v>198</v>
      </c>
      <c r="J47" s="139">
        <v>46400.5</v>
      </c>
      <c r="K47" s="19" t="s">
        <v>79</v>
      </c>
      <c r="L47" s="146" t="s">
        <v>202</v>
      </c>
      <c r="M47" s="175" t="s">
        <v>204</v>
      </c>
      <c r="N47" s="234">
        <v>46030</v>
      </c>
      <c r="O47" s="178"/>
      <c r="P47" s="146"/>
      <c r="Q47" s="186">
        <f t="shared" si="0"/>
        <v>11052.599099999999</v>
      </c>
    </row>
    <row r="48" spans="2:18" ht="15" thickBot="1" x14ac:dyDescent="0.35">
      <c r="B48" s="5"/>
      <c r="C48" s="5"/>
      <c r="D48" s="164"/>
      <c r="E48" s="164"/>
      <c r="F48" s="165"/>
      <c r="G48" s="165"/>
      <c r="H48" s="165"/>
      <c r="I48" s="5"/>
      <c r="J48" s="5"/>
      <c r="K48" s="5"/>
      <c r="L48" s="5"/>
      <c r="M48" s="164"/>
      <c r="N48" s="157"/>
      <c r="O48" s="157"/>
      <c r="P48" s="5"/>
      <c r="Q48" s="103">
        <f t="shared" si="0"/>
        <v>0</v>
      </c>
    </row>
    <row r="49" spans="2:17" ht="15" thickBot="1" x14ac:dyDescent="0.3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84">
        <f>J49*$Q$14/100</f>
        <v>0</v>
      </c>
    </row>
    <row r="50" spans="2:17" ht="15" thickBot="1" x14ac:dyDescent="0.35">
      <c r="B50" s="263" t="s">
        <v>70</v>
      </c>
      <c r="C50" s="264"/>
      <c r="D50" s="264"/>
      <c r="E50" s="264"/>
      <c r="F50" s="264"/>
      <c r="G50" s="264"/>
      <c r="H50" s="264"/>
      <c r="I50" s="264"/>
      <c r="J50" s="264"/>
      <c r="K50" s="265"/>
      <c r="L50" s="38"/>
      <c r="M50" s="10"/>
      <c r="N50" s="11"/>
      <c r="O50" s="11"/>
      <c r="P50" s="79"/>
      <c r="Q50" s="88">
        <f>SUM(Q15:Q49)</f>
        <v>213301.80437399997</v>
      </c>
    </row>
    <row r="51" spans="2:17" ht="45.75" customHeight="1" x14ac:dyDescent="0.3">
      <c r="B51" s="242" t="s">
        <v>49</v>
      </c>
      <c r="C51" s="242"/>
      <c r="D51" s="242"/>
      <c r="E51" s="242"/>
      <c r="F51" s="242"/>
      <c r="G51" s="242"/>
      <c r="H51" s="242"/>
      <c r="I51" s="242"/>
      <c r="J51" s="242"/>
      <c r="K51" s="242"/>
      <c r="L51" s="12"/>
      <c r="M51" s="252" t="s">
        <v>44</v>
      </c>
      <c r="N51" s="252"/>
      <c r="O51" s="252"/>
      <c r="P51" s="252"/>
      <c r="Q51" s="252"/>
    </row>
    <row r="52" spans="2:17" ht="17.25" customHeight="1" x14ac:dyDescent="0.3">
      <c r="B52" s="241" t="s">
        <v>50</v>
      </c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</row>
    <row r="53" spans="2:17" x14ac:dyDescent="0.3"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</row>
    <row r="55" spans="2:17" x14ac:dyDescent="0.3">
      <c r="K55" t="s">
        <v>55</v>
      </c>
    </row>
  </sheetData>
  <mergeCells count="25">
    <mergeCell ref="I2:K2"/>
    <mergeCell ref="B7:K7"/>
    <mergeCell ref="B11:B14"/>
    <mergeCell ref="C11:C14"/>
    <mergeCell ref="D11:D14"/>
    <mergeCell ref="E11:E14"/>
    <mergeCell ref="E5:K5"/>
    <mergeCell ref="F11:F14"/>
    <mergeCell ref="G11:G14"/>
    <mergeCell ref="H11:H14"/>
    <mergeCell ref="E4:H4"/>
    <mergeCell ref="C6:K6"/>
    <mergeCell ref="B52:Q53"/>
    <mergeCell ref="B51:K51"/>
    <mergeCell ref="L11:L14"/>
    <mergeCell ref="I11:I14"/>
    <mergeCell ref="J11:J14"/>
    <mergeCell ref="K11:K14"/>
    <mergeCell ref="M51:Q51"/>
    <mergeCell ref="M11:M14"/>
    <mergeCell ref="N11:N14"/>
    <mergeCell ref="O11:O14"/>
    <mergeCell ref="P11:P14"/>
    <mergeCell ref="Q11:Q12"/>
    <mergeCell ref="B50:K50"/>
  </mergeCells>
  <phoneticPr fontId="1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8321-3B2D-4646-8374-7B431A7BCAEF}">
  <dimension ref="B2:G36"/>
  <sheetViews>
    <sheetView topLeftCell="A10" workbookViewId="0">
      <selection activeCell="E34" sqref="E34"/>
    </sheetView>
  </sheetViews>
  <sheetFormatPr defaultRowHeight="14.4" x14ac:dyDescent="0.3"/>
  <cols>
    <col min="1" max="1" width="2.5546875" customWidth="1"/>
    <col min="3" max="3" width="53.6640625" customWidth="1"/>
    <col min="4" max="4" width="24.6640625" customWidth="1"/>
    <col min="5" max="5" width="27.6640625" customWidth="1"/>
    <col min="6" max="6" width="19.6640625" customWidth="1"/>
    <col min="7" max="7" width="14.6640625" customWidth="1"/>
  </cols>
  <sheetData>
    <row r="2" spans="3:5" x14ac:dyDescent="0.3">
      <c r="C2" s="60" t="s">
        <v>46</v>
      </c>
    </row>
    <row r="3" spans="3:5" ht="9" customHeight="1" thickBot="1" x14ac:dyDescent="0.35"/>
    <row r="4" spans="3:5" s="15" customFormat="1" thickBot="1" x14ac:dyDescent="0.35">
      <c r="C4" s="14" t="s">
        <v>14</v>
      </c>
      <c r="D4" s="58">
        <v>1594323</v>
      </c>
      <c r="E4" s="71"/>
    </row>
    <row r="5" spans="3:5" s="15" customFormat="1" thickBot="1" x14ac:dyDescent="0.35">
      <c r="C5" s="16"/>
      <c r="D5" s="17"/>
      <c r="E5" s="71"/>
    </row>
    <row r="6" spans="3:5" s="15" customFormat="1" ht="26.4" x14ac:dyDescent="0.3">
      <c r="C6" s="27" t="s">
        <v>51</v>
      </c>
      <c r="D6" s="51">
        <v>0.8</v>
      </c>
      <c r="E6" s="71"/>
    </row>
    <row r="7" spans="3:5" s="15" customFormat="1" ht="26.4" x14ac:dyDescent="0.3">
      <c r="C7" s="28" t="s">
        <v>52</v>
      </c>
      <c r="D7" s="52">
        <f>D4*D6</f>
        <v>1275458.4000000001</v>
      </c>
      <c r="E7" s="71"/>
    </row>
    <row r="8" spans="3:5" s="15" customFormat="1" ht="26.4" x14ac:dyDescent="0.3">
      <c r="C8" s="28" t="s">
        <v>15</v>
      </c>
      <c r="D8" s="52">
        <f>D4-D13-D14</f>
        <v>1275458.3999999999</v>
      </c>
      <c r="E8" s="71"/>
    </row>
    <row r="9" spans="3:5" s="15" customFormat="1" ht="27" thickBot="1" x14ac:dyDescent="0.35">
      <c r="C9" s="29" t="s">
        <v>16</v>
      </c>
      <c r="D9" s="53">
        <f>D8/D4</f>
        <v>0.79999999999999993</v>
      </c>
      <c r="E9" s="71"/>
    </row>
    <row r="10" spans="3:5" s="15" customFormat="1" ht="4.5" customHeight="1" thickBot="1" x14ac:dyDescent="0.35">
      <c r="C10" s="30"/>
      <c r="D10" s="54"/>
      <c r="E10" s="71"/>
    </row>
    <row r="11" spans="3:5" s="15" customFormat="1" ht="26.4" x14ac:dyDescent="0.3">
      <c r="C11" s="31" t="s">
        <v>17</v>
      </c>
      <c r="D11" s="55">
        <v>0.2</v>
      </c>
      <c r="E11" s="71"/>
    </row>
    <row r="12" spans="3:5" s="15" customFormat="1" ht="26.4" x14ac:dyDescent="0.3">
      <c r="C12" s="28" t="s">
        <v>53</v>
      </c>
      <c r="D12" s="52">
        <f>D4*D11</f>
        <v>318864.60000000003</v>
      </c>
      <c r="E12" s="71"/>
    </row>
    <row r="13" spans="3:5" s="15" customFormat="1" ht="26.4" x14ac:dyDescent="0.3">
      <c r="C13" s="28" t="s">
        <v>18</v>
      </c>
      <c r="D13" s="52">
        <v>303864.59999999998</v>
      </c>
      <c r="E13" s="71"/>
    </row>
    <row r="14" spans="3:5" s="15" customFormat="1" ht="26.4" x14ac:dyDescent="0.3">
      <c r="C14" s="32" t="s">
        <v>19</v>
      </c>
      <c r="D14" s="56">
        <v>15000</v>
      </c>
      <c r="E14" s="71"/>
    </row>
    <row r="15" spans="3:5" s="15" customFormat="1" ht="27" thickBot="1" x14ac:dyDescent="0.35">
      <c r="C15" s="29" t="s">
        <v>20</v>
      </c>
      <c r="D15" s="53">
        <f>(D13+D14)/D4</f>
        <v>0.19999999999999998</v>
      </c>
      <c r="E15" s="71"/>
    </row>
    <row r="16" spans="3:5" s="15" customFormat="1" ht="4.5" customHeight="1" thickBot="1" x14ac:dyDescent="0.35">
      <c r="C16" s="33"/>
      <c r="D16" s="57"/>
      <c r="E16" s="71"/>
    </row>
    <row r="17" spans="2:7" s="15" customFormat="1" ht="13.8" x14ac:dyDescent="0.3">
      <c r="C17" s="34" t="s">
        <v>21</v>
      </c>
      <c r="D17" s="55">
        <f>D11/D6</f>
        <v>0.25</v>
      </c>
      <c r="E17" s="71"/>
    </row>
    <row r="18" spans="2:7" s="15" customFormat="1" ht="27" thickBot="1" x14ac:dyDescent="0.35">
      <c r="C18" s="29" t="s">
        <v>22</v>
      </c>
      <c r="D18" s="53">
        <f>D13/D8</f>
        <v>0.23823952235525675</v>
      </c>
      <c r="E18" s="71"/>
    </row>
    <row r="19" spans="2:7" s="15" customFormat="1" thickBot="1" x14ac:dyDescent="0.35">
      <c r="C19" s="35"/>
      <c r="D19" s="36"/>
    </row>
    <row r="20" spans="2:7" ht="15" thickBot="1" x14ac:dyDescent="0.35">
      <c r="C20" s="89" t="s">
        <v>74</v>
      </c>
      <c r="D20" s="90"/>
    </row>
    <row r="21" spans="2:7" ht="42" x14ac:dyDescent="0.3">
      <c r="B21" s="21"/>
      <c r="C21" s="22" t="s">
        <v>23</v>
      </c>
      <c r="D21" s="22" t="s">
        <v>24</v>
      </c>
      <c r="E21" s="22" t="s">
        <v>45</v>
      </c>
      <c r="F21" s="23" t="s">
        <v>37</v>
      </c>
    </row>
    <row r="22" spans="2:7" x14ac:dyDescent="0.3">
      <c r="B22" s="24" t="s">
        <v>29</v>
      </c>
      <c r="C22" s="59">
        <v>45901</v>
      </c>
      <c r="D22" s="42">
        <v>100000</v>
      </c>
      <c r="E22" s="85">
        <v>100000</v>
      </c>
      <c r="F22" s="43">
        <f>+E34-E22</f>
        <v>203864.59999999998</v>
      </c>
      <c r="G22" s="20" t="s">
        <v>26</v>
      </c>
    </row>
    <row r="23" spans="2:7" x14ac:dyDescent="0.3">
      <c r="B23" s="24" t="s">
        <v>28</v>
      </c>
      <c r="C23" s="72">
        <v>46204</v>
      </c>
      <c r="D23" s="42">
        <v>60547.61</v>
      </c>
      <c r="E23" s="91"/>
      <c r="F23" s="44"/>
    </row>
    <row r="24" spans="2:7" x14ac:dyDescent="0.3">
      <c r="B24" s="24" t="s">
        <v>30</v>
      </c>
      <c r="C24" s="72">
        <v>46569</v>
      </c>
      <c r="D24" s="42">
        <v>71442.09</v>
      </c>
      <c r="E24" s="86"/>
      <c r="F24" s="44"/>
    </row>
    <row r="25" spans="2:7" x14ac:dyDescent="0.3">
      <c r="B25" s="24" t="s">
        <v>31</v>
      </c>
      <c r="C25" s="72">
        <v>46935</v>
      </c>
      <c r="D25" s="42">
        <v>71874.899999999994</v>
      </c>
      <c r="E25" s="86"/>
      <c r="F25" s="44"/>
    </row>
    <row r="26" spans="2:7" x14ac:dyDescent="0.3">
      <c r="B26" s="24" t="s">
        <v>32</v>
      </c>
      <c r="C26" s="19" t="s">
        <v>67</v>
      </c>
      <c r="D26" s="42">
        <v>100000</v>
      </c>
      <c r="E26" s="86"/>
      <c r="F26" s="45"/>
    </row>
    <row r="27" spans="2:7" x14ac:dyDescent="0.3">
      <c r="B27" s="24" t="s">
        <v>33</v>
      </c>
      <c r="C27" s="19"/>
      <c r="D27" s="42"/>
      <c r="E27" s="86"/>
      <c r="F27" s="46" t="s">
        <v>38</v>
      </c>
    </row>
    <row r="28" spans="2:7" x14ac:dyDescent="0.3">
      <c r="B28" s="24" t="s">
        <v>34</v>
      </c>
      <c r="C28" s="19"/>
      <c r="D28" s="42"/>
      <c r="E28" s="86"/>
      <c r="F28" s="44"/>
    </row>
    <row r="29" spans="2:7" x14ac:dyDescent="0.3">
      <c r="B29" s="24" t="s">
        <v>35</v>
      </c>
      <c r="C29" s="19"/>
      <c r="D29" s="42"/>
      <c r="E29" s="86"/>
      <c r="F29" s="44"/>
    </row>
    <row r="30" spans="2:7" x14ac:dyDescent="0.3">
      <c r="B30" s="24" t="s">
        <v>36</v>
      </c>
      <c r="C30" s="19"/>
      <c r="D30" s="42"/>
      <c r="E30" s="86"/>
      <c r="F30" s="44"/>
    </row>
    <row r="31" spans="2:7" x14ac:dyDescent="0.3">
      <c r="B31" s="24"/>
      <c r="C31" s="19" t="s">
        <v>25</v>
      </c>
      <c r="D31" s="47">
        <f>+SUM(D23:D30)</f>
        <v>303864.59999999998</v>
      </c>
      <c r="E31" s="87">
        <f>+SUM(E23:E30)</f>
        <v>0</v>
      </c>
      <c r="F31" s="44"/>
    </row>
    <row r="32" spans="2:7" x14ac:dyDescent="0.3">
      <c r="B32" s="73"/>
      <c r="C32" s="74" t="s">
        <v>68</v>
      </c>
      <c r="D32" s="75"/>
      <c r="E32" s="77">
        <f>'Paraiškų žurnalas'!Q50</f>
        <v>213301.80437399997</v>
      </c>
      <c r="F32" s="78"/>
    </row>
    <row r="33" spans="2:6" x14ac:dyDescent="0.3">
      <c r="B33" s="73"/>
      <c r="C33" s="76" t="s">
        <v>69</v>
      </c>
      <c r="D33" s="75"/>
      <c r="E33" s="78">
        <f>+E32-E31</f>
        <v>213301.80437399997</v>
      </c>
      <c r="F33" s="78"/>
    </row>
    <row r="34" spans="2:6" ht="15" thickBot="1" x14ac:dyDescent="0.35">
      <c r="B34" s="25"/>
      <c r="C34" s="26" t="s">
        <v>27</v>
      </c>
      <c r="D34" s="48"/>
      <c r="E34" s="49">
        <f>+D13-E31</f>
        <v>303864.59999999998</v>
      </c>
      <c r="F34" s="50"/>
    </row>
    <row r="36" spans="2:6" x14ac:dyDescent="0.3">
      <c r="D36" s="18"/>
    </row>
  </sheetData>
  <phoneticPr fontId="12" type="noConversion"/>
  <conditionalFormatting sqref="E34">
    <cfRule type="cellIs" dxfId="2" priority="4" operator="lessThan">
      <formula>$D$13</formula>
    </cfRule>
    <cfRule type="cellIs" dxfId="1" priority="5" operator="greaterThan">
      <formula>229192.9</formula>
    </cfRule>
  </conditionalFormatting>
  <conditionalFormatting sqref="F22">
    <cfRule type="cellIs" dxfId="0" priority="1" operator="lessThan">
      <formula>$E$22</formula>
    </cfRule>
  </conditionalFormatting>
  <pageMargins left="0.7" right="0.7" top="0.75" bottom="0.75" header="0.3" footer="0.3"/>
  <pageSetup paperSize="9" orientation="portrait" r:id="rId1"/>
  <ignoredErrors>
    <ignoredError sqref="D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Paraiškų žurnalas</vt:lpstr>
      <vt:lpstr>VVG IPP ir faktiniai VPS adm MP</vt:lpstr>
    </vt:vector>
  </TitlesOfParts>
  <Company>Nacionaline mokejimo agentura prie ZUM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Markaitienė</dc:creator>
  <cp:lastModifiedBy>Rasa Grygelienė</cp:lastModifiedBy>
  <dcterms:created xsi:type="dcterms:W3CDTF">2024-03-19T10:39:26Z</dcterms:created>
  <dcterms:modified xsi:type="dcterms:W3CDTF">2026-01-13T08:50:38Z</dcterms:modified>
</cp:coreProperties>
</file>