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totojas\Desktop\Kvietimas 01-5   2025 04 28\Apie užregistruotas paraiskas 2025 04 29\"/>
    </mc:Choice>
  </mc:AlternateContent>
  <xr:revisionPtr revIDLastSave="0" documentId="8_{E00F2369-AE15-405B-9849-FD0C4021D0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iškų žurnalas" sheetId="1" r:id="rId1"/>
    <sheet name="VVG IPP ir faktiniai VPS adm M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" l="1"/>
  <c r="Q24" i="1"/>
  <c r="Q25" i="1"/>
  <c r="Q26" i="1"/>
  <c r="Q27" i="1"/>
  <c r="Q28" i="1"/>
  <c r="Q29" i="1"/>
  <c r="Q30" i="1"/>
  <c r="Q16" i="1"/>
  <c r="Q17" i="1"/>
  <c r="Q20" i="1"/>
  <c r="Q21" i="1"/>
  <c r="Q22" i="1"/>
  <c r="Q31" i="1" l="1"/>
  <c r="E32" i="2" s="1"/>
  <c r="E31" i="2" l="1"/>
  <c r="E34" i="2" s="1"/>
  <c r="F22" i="2" s="1"/>
  <c r="D17" i="2"/>
  <c r="D8" i="2"/>
  <c r="D12" i="2"/>
  <c r="D7" i="2"/>
  <c r="E33" i="2" l="1"/>
  <c r="D9" i="2"/>
  <c r="D18" i="2"/>
  <c r="D15" i="2"/>
  <c r="D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Rasa Grygelienė</author>
  </authors>
  <commentList>
    <comment ref="L15" authorId="0" shapeId="0" xr:uid="{326AB4DE-FCDD-4764-ADC5-C63CFD4514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2024-12-11 prašymas išregistruoti PR</t>
        </r>
      </text>
    </comment>
    <comment ref="M18" authorId="0" shapeId="0" xr:uid="{092A7F53-39D6-4236-8005-28A5E816EF64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Atmesta</t>
        </r>
      </text>
    </comment>
    <comment ref="M19" authorId="0" shapeId="0" xr:uid="{D86F0740-724F-45A0-BF89-6AA0853D7557}">
      <text>
        <r>
          <rPr>
            <b/>
            <sz val="9"/>
            <color indexed="81"/>
            <rFont val="Tahoma"/>
            <charset val="1"/>
          </rPr>
          <t>Rasa Grygelienė:</t>
        </r>
        <r>
          <rPr>
            <sz val="9"/>
            <color indexed="81"/>
            <rFont val="Tahoma"/>
            <charset val="1"/>
          </rPr>
          <t xml:space="preserve">
Nesurinko reikiamo 40 balų t.y. 30</t>
        </r>
      </text>
    </comment>
  </commentList>
</comments>
</file>

<file path=xl/sharedStrings.xml><?xml version="1.0" encoding="utf-8"?>
<sst xmlns="http://schemas.openxmlformats.org/spreadsheetml/2006/main" count="148" uniqueCount="132">
  <si>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</si>
  <si>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</si>
  <si>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</si>
  <si>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</si>
  <si>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</si>
  <si>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</si>
  <si>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</si>
  <si>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</si>
  <si>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</si>
  <si>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</si>
  <si>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</si>
  <si>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INFORMACIJA APIE VIETOS PROJEKTŲ PARAIŠKAS</t>
  </si>
  <si>
    <t>Administravimo išlaidų suma</t>
  </si>
  <si>
    <t>FN proc.</t>
  </si>
  <si>
    <t>Paramos suma, skirta įgyvendinti VPS,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</si>
  <si>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</si>
  <si>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</si>
  <si>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</si>
  <si>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</si>
  <si>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</si>
  <si>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</si>
  <si>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</si>
  <si>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</si>
  <si>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</si>
  <si>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</si>
  <si>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</si>
  <si>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</si>
  <si>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</si>
  <si>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</si>
  <si>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</si>
  <si>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</si>
  <si>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</si>
  <si>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</si>
  <si>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</si>
  <si>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</si>
  <si>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</si>
  <si>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</si>
  <si>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Avanso užskaitos pradžios data
suderinti su NMA</t>
  </si>
  <si>
    <t>planuojama po 4MP</t>
  </si>
  <si>
    <t>NMA paraiškos numeris</t>
  </si>
  <si>
    <t>VVG PAK data  (fizinė posėdžio data)</t>
  </si>
  <si>
    <t>VVG rezervinio sąrašo galiojimo laikas</t>
  </si>
  <si>
    <t>Paraiškos perdavimo NMA data</t>
  </si>
  <si>
    <t xml:space="preserve">Paraiškos išregistravimo VVG data </t>
  </si>
  <si>
    <r>
      <t>pildoma iš karto ir ne vėliau kaip per 1 d.d. po atlikto administravimo žingsnio (</t>
    </r>
    <r>
      <rPr>
        <i/>
        <sz val="10"/>
        <color rgb="FF0070C0"/>
        <rFont val="Calibri"/>
        <family val="2"/>
        <charset val="186"/>
        <scheme val="minor"/>
      </rPr>
      <t>mėlynu šriftu pažymėti skaičiai yra pavyzdiniai</t>
    </r>
    <r>
      <rPr>
        <i/>
        <sz val="10"/>
        <color theme="1"/>
        <rFont val="Calibri"/>
        <family val="2"/>
        <charset val="186"/>
        <scheme val="minor"/>
      </rPr>
      <t>)</t>
    </r>
  </si>
  <si>
    <t>Faktinė patvirtinto MP suma</t>
  </si>
  <si>
    <t>VVG IŠLAIDŲ POREIKIO PLANO STEBĖSENA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</si>
  <si>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asmuo, nurodomi keturi paskutiniai asmnes kodo skaičiai)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</si>
  <si>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patikrinant pagal informaciją oficialiuose registruose)</t>
    </r>
  </si>
  <si>
    <t>Ši dalis pildoma registruojant visas gautas paraiškas ir teikiamas visas Žurnalas su užregistuotomis paraiškomis per 2 d. d. pasibaigus kvietimui.</t>
  </si>
  <si>
    <t>(sąrašas tęstinis, pildomas registruojant gautas paraiškas / atlikus atitinkamus administravimo žingsnius, teikiamas Agentūrai po kiekvieno kvietimo užregistravus paraiškas arba bet kuriuo metu pagal Agentūros paklausimą)</t>
  </si>
  <si>
    <t xml:space="preserve">Mažiausia VPS biudžeto dalis, skiriama VPS vietos projektams įgyvendinti, % </t>
  </si>
  <si>
    <t>Mažiausia galima paramos sum skiriama VPS vietos projektams įgyvendinti, Eur</t>
  </si>
  <si>
    <t>Didžiausia galima paramos suma, skiriama VPS administravimo išlaidoms, Eur</t>
  </si>
  <si>
    <t>(2024 m. rugpjūčio 9 d. įsakymo Nr. BR1-269 redakcija nuo 2024 m. rugpjūčio 9 d.)</t>
  </si>
  <si>
    <t>2024 m. rugpjūčio 9 d. įsakymas Nr. BR1-269</t>
  </si>
  <si>
    <t>RASEINIŲ RAJONO VIETOS VEIKLOS GRUPĖ „RASEINIŲ KRAŠTO BENDRIJA“</t>
  </si>
  <si>
    <t>RASE-LEADER-02-2-1</t>
  </si>
  <si>
    <t>UAB „LOSKANA“</t>
  </si>
  <si>
    <t>UAB „Loskana“ verslo plėtra</t>
  </si>
  <si>
    <t>RASE-LEADER-02-2-2</t>
  </si>
  <si>
    <t>RASE-LEADER-02-2-3</t>
  </si>
  <si>
    <t>UAB „ARCUSA“</t>
  </si>
  <si>
    <t>UAB ARCUSA verslo plėtra</t>
  </si>
  <si>
    <t>UAB „Advaima“</t>
  </si>
  <si>
    <t>UAB Advaima įmonės plėtra-autoserviso paslaugų teikimas Viduklėje</t>
  </si>
  <si>
    <t>LEADER-20VVG-02-02</t>
  </si>
  <si>
    <t>202-09-30</t>
  </si>
  <si>
    <t xml:space="preserve">Galima administravimo išlaidų suma </t>
  </si>
  <si>
    <t>Galimos administravimo išlaidų sumos likuti po pateikto MP</t>
  </si>
  <si>
    <t>Viso:</t>
  </si>
  <si>
    <t xml:space="preserve">PILDO VVG </t>
  </si>
  <si>
    <t>išregistruota</t>
  </si>
  <si>
    <t>RASE-LEADER-01-3-1</t>
  </si>
  <si>
    <t>MB „Santmoka“</t>
  </si>
  <si>
    <t>MB Santmoka santechnikos darbai</t>
  </si>
  <si>
    <t>LEADER-20VVG-01-01</t>
  </si>
  <si>
    <t>RASE-LEADER-01-3-2</t>
  </si>
  <si>
    <t>UAB „Digo“</t>
  </si>
  <si>
    <t>Parama UAB „Digo“ verslui</t>
  </si>
  <si>
    <t>RASE-LEADER-09-4-1</t>
  </si>
  <si>
    <t>Kaimų bendruomenė „Gruzdiškė“</t>
  </si>
  <si>
    <t>Tradicijų puoselėjimas bendruomenėje</t>
  </si>
  <si>
    <t>LEADER-20VVG-09-07</t>
  </si>
  <si>
    <t>RASE-LEADER-09-4-2</t>
  </si>
  <si>
    <t>Sargelių bendruomenės centras</t>
  </si>
  <si>
    <t>Kartų bendravimas</t>
  </si>
  <si>
    <t>RASE-LEADER-09-4-3</t>
  </si>
  <si>
    <t xml:space="preserve">Mažosios Viduklės kaimų bendruomenė </t>
  </si>
  <si>
    <t>Kultūros paveldas ateičiai-bendrystės tiltai</t>
  </si>
  <si>
    <t>RASE-LEADER-09-4-4</t>
  </si>
  <si>
    <t>Pramedžiavos kaimų bendruomenė</t>
  </si>
  <si>
    <t>Kaimo bendruomenių tradicijos gyvuoja</t>
  </si>
  <si>
    <t>RASE-LEADER-09-4-5</t>
  </si>
  <si>
    <t>Skirmantiškės kaimų bendruomenė</t>
  </si>
  <si>
    <t>Bendrumas mus vienija</t>
  </si>
  <si>
    <t>RASE-LEADER-09-4-6</t>
  </si>
  <si>
    <t>Kaimų bendruomenė „Betygalaė“</t>
  </si>
  <si>
    <t>Tiesiame skambius bendrystės tiltus</t>
  </si>
  <si>
    <t>RASE-LEADER-09-4-7</t>
  </si>
  <si>
    <t>Kaimų bendruomenė „Girkalnis“</t>
  </si>
  <si>
    <t>Tradicijų tiltai, bendruomeninių renginių ciklas</t>
  </si>
  <si>
    <t xml:space="preserve">PAK 2025-04-22 </t>
  </si>
  <si>
    <t>PAK 2025-04-29</t>
  </si>
  <si>
    <t>PAK 2025-05-06</t>
  </si>
  <si>
    <t>RASE-LEADER-01-5-1</t>
  </si>
  <si>
    <t>RASE-LEADER-01-5-2</t>
  </si>
  <si>
    <t>RASE-LEADER-01-5-3</t>
  </si>
  <si>
    <t>RASE-LEADER-01-5-4</t>
  </si>
  <si>
    <t>MB „Tomak“</t>
  </si>
  <si>
    <t>MB „Tomak“ ne žemės ūkio verslo pradžia</t>
  </si>
  <si>
    <t>Rasa Valantinas</t>
  </si>
  <si>
    <t>Pramogų ir poilsio organizavimo veikla</t>
  </si>
  <si>
    <t>Adam beresnev</t>
  </si>
  <si>
    <t>Technikos pirkimas žemės kasimo ir kitiems darbams atlikti</t>
  </si>
  <si>
    <t>Param UAB „Digo“ verslui</t>
  </si>
  <si>
    <t xml:space="preserve">20VS-PV-25-2-01581-PR001 </t>
  </si>
  <si>
    <t xml:space="preserve">20VS-PV-25-2-01580-PR001 </t>
  </si>
  <si>
    <t>20VS-PV-25-2-01578-PR001 „</t>
  </si>
  <si>
    <t>20VS-PV-25-2-01579-PR001</t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</si>
  <si>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</si>
  <si>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</si>
  <si>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-24-2-07872-PR001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</si>
  <si>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-24-2-08665-PR001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</si>
  <si>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-24-2-08666-PR001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</si>
  <si>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-25-2-00119-PR001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</si>
  <si>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-25-2-00120-PR001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</si>
  <si>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-25-2-00121-PR001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</si>
  <si>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-25-2-00122-PR001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</si>
  <si>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-25-2-00123-PR001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</si>
  <si>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-25-2-00124-PR001</t>
    </r>
  </si>
  <si>
    <r>
      <t>20VS</t>
    </r>
    <r>
      <rPr>
        <b/>
        <sz val="11"/>
        <color indexed="8"/>
        <rFont val="Times New Roman"/>
        <family val="1"/>
        <charset val="186"/>
      </rPr>
      <t>-PV</t>
    </r>
    <r>
      <rPr>
        <sz val="11"/>
        <color theme="1"/>
        <rFont val="Times New Roman"/>
        <family val="1"/>
        <charset val="186"/>
      </rPr>
      <t>-25-2-00125-PR001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</si>
</sst>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0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0"/>
      <color rgb="FF0070C0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0" fontId="6" fillId="0" borderId="12" xfId="0" applyFont="1" applyBorder="1"/>
    <xf numFmtId="0" fontId="6" fillId="0" borderId="13" xfId="0" applyFont="1" applyBorder="1"/>
    <xf numFmtId="0" fontId="9" fillId="6" borderId="22" xfId="0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7" xfId="0" applyBorder="1"/>
    <xf numFmtId="0" fontId="14" fillId="3" borderId="10" xfId="0" applyFont="1" applyFill="1" applyBorder="1" applyAlignment="1">
      <alignment vertical="center" wrapText="1"/>
    </xf>
    <xf numFmtId="0" fontId="14" fillId="0" borderId="1" xfId="0" applyFont="1" applyBorder="1"/>
    <xf numFmtId="4" fontId="14" fillId="7" borderId="11" xfId="0" applyNumberFormat="1" applyFont="1" applyFill="1" applyBorder="1"/>
    <xf numFmtId="0" fontId="14" fillId="0" borderId="11" xfId="0" applyFont="1" applyBorder="1"/>
    <xf numFmtId="0" fontId="15" fillId="0" borderId="11" xfId="0" applyFont="1" applyBorder="1"/>
    <xf numFmtId="0" fontId="14" fillId="7" borderId="11" xfId="0" applyFont="1" applyFill="1" applyBorder="1"/>
    <xf numFmtId="0" fontId="16" fillId="0" borderId="1" xfId="0" applyFont="1" applyBorder="1"/>
    <xf numFmtId="0" fontId="14" fillId="0" borderId="13" xfId="0" applyFont="1" applyBorder="1"/>
    <xf numFmtId="4" fontId="14" fillId="0" borderId="13" xfId="0" applyNumberFormat="1" applyFont="1" applyBorder="1"/>
    <xf numFmtId="0" fontId="14" fillId="0" borderId="14" xfId="0" applyFont="1" applyBorder="1"/>
    <xf numFmtId="10" fontId="17" fillId="6" borderId="23" xfId="0" applyNumberFormat="1" applyFont="1" applyFill="1" applyBorder="1" applyAlignment="1">
      <alignment horizontal="right" vertical="top" wrapText="1"/>
    </xf>
    <xf numFmtId="4" fontId="17" fillId="6" borderId="25" xfId="0" applyNumberFormat="1" applyFont="1" applyFill="1" applyBorder="1" applyAlignment="1">
      <alignment horizontal="right" vertical="top" wrapText="1"/>
    </xf>
    <xf numFmtId="10" fontId="17" fillId="6" borderId="27" xfId="0" applyNumberFormat="1" applyFont="1" applyFill="1" applyBorder="1" applyAlignment="1">
      <alignment horizontal="right" vertical="top" wrapText="1"/>
    </xf>
    <xf numFmtId="10" fontId="17" fillId="0" borderId="29" xfId="0" applyNumberFormat="1" applyFont="1" applyBorder="1" applyAlignment="1">
      <alignment horizontal="right" vertical="top" wrapText="1"/>
    </xf>
    <xf numFmtId="10" fontId="17" fillId="6" borderId="31" xfId="0" applyNumberFormat="1" applyFont="1" applyFill="1" applyBorder="1" applyAlignment="1">
      <alignment horizontal="right" vertical="top" wrapText="1"/>
    </xf>
    <xf numFmtId="4" fontId="17" fillId="6" borderId="33" xfId="0" applyNumberFormat="1" applyFont="1" applyFill="1" applyBorder="1" applyAlignment="1">
      <alignment horizontal="right" vertical="top" wrapText="1"/>
    </xf>
    <xf numFmtId="4" fontId="17" fillId="0" borderId="29" xfId="0" applyNumberFormat="1" applyFont="1" applyBorder="1" applyAlignment="1">
      <alignment horizontal="right" vertical="top" wrapText="1"/>
    </xf>
    <xf numFmtId="4" fontId="17" fillId="0" borderId="20" xfId="0" applyNumberFormat="1" applyFont="1" applyBorder="1" applyAlignment="1">
      <alignment horizontal="right" vertical="top" wrapText="1"/>
    </xf>
    <xf numFmtId="14" fontId="14" fillId="0" borderId="1" xfId="0" applyNumberFormat="1" applyFont="1" applyBorder="1"/>
    <xf numFmtId="0" fontId="19" fillId="0" borderId="0" xfId="0" applyFont="1"/>
    <xf numFmtId="0" fontId="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8" borderId="0" xfId="0" applyFont="1" applyFill="1" applyAlignment="1">
      <alignment vertical="top"/>
    </xf>
    <xf numFmtId="14" fontId="6" fillId="0" borderId="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16" fillId="0" borderId="43" xfId="0" applyFont="1" applyBorder="1"/>
    <xf numFmtId="0" fontId="6" fillId="4" borderId="43" xfId="0" applyFont="1" applyFill="1" applyBorder="1"/>
    <xf numFmtId="2" fontId="5" fillId="0" borderId="43" xfId="0" applyNumberFormat="1" applyFont="1" applyBorder="1"/>
    <xf numFmtId="2" fontId="5" fillId="4" borderId="43" xfId="0" applyNumberFormat="1" applyFont="1" applyFill="1" applyBorder="1"/>
    <xf numFmtId="0" fontId="0" fillId="0" borderId="46" xfId="0" applyBorder="1"/>
    <xf numFmtId="2" fontId="14" fillId="7" borderId="1" xfId="0" applyNumberFormat="1" applyFont="1" applyFill="1" applyBorder="1"/>
    <xf numFmtId="2" fontId="14" fillId="0" borderId="1" xfId="0" applyNumberFormat="1" applyFont="1" applyBorder="1"/>
    <xf numFmtId="2" fontId="16" fillId="0" borderId="1" xfId="0" applyNumberFormat="1" applyFont="1" applyBorder="1"/>
    <xf numFmtId="0" fontId="9" fillId="10" borderId="28" xfId="0" applyFont="1" applyFill="1" applyBorder="1" applyAlignment="1">
      <alignment horizontal="right" vertical="top" wrapText="1"/>
    </xf>
    <xf numFmtId="0" fontId="0" fillId="11" borderId="0" xfId="0" applyFill="1"/>
    <xf numFmtId="2" fontId="14" fillId="11" borderId="1" xfId="0" applyNumberFormat="1" applyFont="1" applyFill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2" fontId="19" fillId="0" borderId="47" xfId="0" applyNumberFormat="1" applyFont="1" applyBorder="1"/>
    <xf numFmtId="0" fontId="25" fillId="0" borderId="8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14" fontId="2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25" fillId="0" borderId="12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14" fontId="26" fillId="0" borderId="13" xfId="0" applyNumberFormat="1" applyFont="1" applyBorder="1" applyAlignment="1">
      <alignment vertical="center"/>
    </xf>
    <xf numFmtId="14" fontId="6" fillId="0" borderId="13" xfId="0" applyNumberFormat="1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14" fontId="26" fillId="0" borderId="1" xfId="0" applyNumberFormat="1" applyFont="1" applyBorder="1" applyAlignment="1">
      <alignment vertical="center"/>
    </xf>
    <xf numFmtId="0" fontId="6" fillId="12" borderId="13" xfId="0" applyFont="1" applyFill="1" applyBorder="1" applyAlignment="1">
      <alignment horizontal="center" vertical="center"/>
    </xf>
    <xf numFmtId="14" fontId="25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 wrapText="1"/>
    </xf>
    <xf numFmtId="14" fontId="25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36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14" fontId="28" fillId="0" borderId="8" xfId="0" applyNumberFormat="1" applyFont="1" applyBorder="1"/>
    <xf numFmtId="14" fontId="28" fillId="0" borderId="1" xfId="0" applyNumberFormat="1" applyFont="1" applyBorder="1"/>
    <xf numFmtId="0" fontId="28" fillId="0" borderId="1" xfId="0" applyFont="1" applyBorder="1"/>
    <xf numFmtId="14" fontId="28" fillId="0" borderId="12" xfId="0" applyNumberFormat="1" applyFont="1" applyBorder="1"/>
    <xf numFmtId="14" fontId="28" fillId="0" borderId="13" xfId="0" applyNumberFormat="1" applyFont="1" applyBorder="1"/>
    <xf numFmtId="0" fontId="28" fillId="0" borderId="13" xfId="0" applyFont="1" applyBorder="1"/>
    <xf numFmtId="2" fontId="28" fillId="0" borderId="14" xfId="0" applyNumberFormat="1" applyFont="1" applyBorder="1" applyAlignment="1">
      <alignment horizontal="center" vertical="center"/>
    </xf>
    <xf numFmtId="14" fontId="28" fillId="0" borderId="17" xfId="0" applyNumberFormat="1" applyFont="1" applyBorder="1"/>
    <xf numFmtId="14" fontId="28" fillId="0" borderId="3" xfId="0" applyNumberFormat="1" applyFont="1" applyBorder="1"/>
    <xf numFmtId="0" fontId="28" fillId="0" borderId="3" xfId="0" applyFont="1" applyBorder="1"/>
    <xf numFmtId="2" fontId="28" fillId="0" borderId="10" xfId="0" applyNumberFormat="1" applyFont="1" applyBorder="1" applyAlignment="1">
      <alignment horizontal="center" vertical="center"/>
    </xf>
    <xf numFmtId="0" fontId="28" fillId="0" borderId="8" xfId="0" applyFont="1" applyBorder="1"/>
    <xf numFmtId="14" fontId="28" fillId="0" borderId="42" xfId="0" applyNumberFormat="1" applyFont="1" applyBorder="1"/>
    <xf numFmtId="0" fontId="6" fillId="9" borderId="36" xfId="0" applyFont="1" applyFill="1" applyBorder="1"/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45" xfId="0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</cellXfs>
  <cellStyles count="1">
    <cellStyle name="Įprastas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 2013“ – 2022 m. tema">
  <a:themeElements>
    <a:clrScheme name="„Office“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„Office“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„Office“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6"/>
  <sheetViews>
    <sheetView tabSelected="1" topLeftCell="E18" workbookViewId="0">
      <selection activeCell="B31" sqref="A31:XFD33"/>
    </sheetView>
  </sheetViews>
  <sheetFormatPr defaultRowHeight="15" x14ac:dyDescent="0.25"/>
  <cols>
    <col min="1" max="1" width="4.28515625" customWidth="1"/>
    <col min="2" max="2" width="4.42578125" customWidth="1"/>
    <col min="3" max="3" width="10.28515625" customWidth="1"/>
    <col min="4" max="5" width="10.85546875" customWidth="1"/>
    <col min="6" max="6" width="19.28515625" customWidth="1"/>
    <col min="7" max="7" width="18.85546875" customWidth="1"/>
    <col min="8" max="8" width="28.140625" customWidth="1"/>
    <col min="9" max="9" width="37.85546875" customWidth="1"/>
    <col min="10" max="10" width="16.5703125" customWidth="1"/>
    <col min="11" max="11" width="23.140625" customWidth="1"/>
    <col min="12" max="12" width="24.7109375" customWidth="1"/>
    <col min="13" max="13" width="11" customWidth="1"/>
    <col min="14" max="14" width="12.42578125" customWidth="1"/>
    <col min="15" max="15" width="11" customWidth="1"/>
    <col min="16" max="16" width="11.140625" customWidth="1"/>
    <col min="17" max="17" width="12.42578125" customWidth="1"/>
    <col min="18" max="18" width="11.7109375" customWidth="1"/>
  </cols>
  <sheetData>
    <row r="1" spans="2:18" ht="15.75" x14ac:dyDescent="0.25">
      <c r="B1" s="56" t="s">
        <v>54</v>
      </c>
    </row>
    <row r="2" spans="2:18" ht="62.25" customHeight="1" x14ac:dyDescent="0.25">
      <c r="I2" s="161" t="s">
        <v>0</v>
      </c>
      <c r="J2" s="161"/>
      <c r="K2" s="161"/>
      <c r="L2" s="4"/>
    </row>
    <row r="3" spans="2:18" ht="15.75" x14ac:dyDescent="0.25">
      <c r="I3" t="s">
        <v>1</v>
      </c>
      <c r="K3" s="1"/>
      <c r="L3" s="1"/>
    </row>
    <row r="4" spans="2:18" x14ac:dyDescent="0.25">
      <c r="E4" s="172"/>
      <c r="F4" s="172"/>
      <c r="G4" s="172"/>
      <c r="H4" s="172"/>
    </row>
    <row r="5" spans="2:18" ht="15.75" x14ac:dyDescent="0.25">
      <c r="E5" s="171"/>
      <c r="F5" s="171"/>
      <c r="G5" s="171"/>
      <c r="H5" s="171"/>
      <c r="I5" s="171"/>
      <c r="J5" s="171"/>
      <c r="K5" s="171"/>
      <c r="L5" s="5"/>
    </row>
    <row r="6" spans="2:18" x14ac:dyDescent="0.25">
      <c r="C6" s="173"/>
      <c r="D6" s="173"/>
      <c r="E6" s="173"/>
      <c r="F6" s="173"/>
      <c r="G6" s="173"/>
      <c r="H6" s="173"/>
      <c r="I6" s="173"/>
      <c r="J6" s="173"/>
      <c r="K6" s="173"/>
    </row>
    <row r="7" spans="2:18" x14ac:dyDescent="0.25">
      <c r="B7" s="162" t="s">
        <v>56</v>
      </c>
      <c r="C7" s="162"/>
      <c r="D7" s="162"/>
      <c r="E7" s="162"/>
      <c r="F7" s="162"/>
      <c r="G7" s="162"/>
      <c r="H7" s="162"/>
      <c r="I7" s="162"/>
      <c r="J7" s="162"/>
      <c r="K7" s="162"/>
      <c r="L7" s="33"/>
    </row>
    <row r="8" spans="2:18" x14ac:dyDescent="0.25">
      <c r="F8" s="2"/>
      <c r="G8" s="2"/>
      <c r="H8" s="2"/>
      <c r="K8" s="3" t="s">
        <v>2</v>
      </c>
      <c r="L8" s="3"/>
    </row>
    <row r="9" spans="2:18" ht="15.75" x14ac:dyDescent="0.25">
      <c r="F9" s="55" t="s">
        <v>11</v>
      </c>
      <c r="G9" s="55"/>
      <c r="H9" s="55"/>
    </row>
    <row r="10" spans="2:18" ht="15.75" thickBot="1" x14ac:dyDescent="0.3"/>
    <row r="11" spans="2:18" ht="15" customHeight="1" x14ac:dyDescent="0.25">
      <c r="B11" s="163" t="s">
        <v>5</v>
      </c>
      <c r="C11" s="165" t="s">
        <v>4</v>
      </c>
      <c r="D11" s="167" t="s">
        <v>8</v>
      </c>
      <c r="E11" s="169" t="s">
        <v>3</v>
      </c>
      <c r="F11" s="141" t="s">
        <v>6</v>
      </c>
      <c r="G11" s="141" t="s">
        <v>47</v>
      </c>
      <c r="H11" s="141" t="s">
        <v>10</v>
      </c>
      <c r="I11" s="141" t="s">
        <v>48</v>
      </c>
      <c r="J11" s="141" t="s">
        <v>7</v>
      </c>
      <c r="K11" s="144" t="s">
        <v>9</v>
      </c>
      <c r="L11" s="138" t="s">
        <v>39</v>
      </c>
      <c r="M11" s="148" t="s">
        <v>40</v>
      </c>
      <c r="N11" s="151" t="s">
        <v>42</v>
      </c>
      <c r="O11" s="151" t="s">
        <v>43</v>
      </c>
      <c r="P11" s="151" t="s">
        <v>41</v>
      </c>
      <c r="Q11" s="156" t="s">
        <v>12</v>
      </c>
    </row>
    <row r="12" spans="2:18" ht="163.5" customHeight="1" x14ac:dyDescent="0.25">
      <c r="B12" s="164"/>
      <c r="C12" s="166"/>
      <c r="D12" s="168"/>
      <c r="E12" s="170"/>
      <c r="F12" s="142"/>
      <c r="G12" s="142"/>
      <c r="H12" s="142"/>
      <c r="I12" s="142"/>
      <c r="J12" s="142"/>
      <c r="K12" s="145"/>
      <c r="L12" s="139"/>
      <c r="M12" s="149"/>
      <c r="N12" s="152"/>
      <c r="O12" s="152"/>
      <c r="P12" s="154"/>
      <c r="Q12" s="157"/>
    </row>
    <row r="13" spans="2:18" ht="15" customHeight="1" x14ac:dyDescent="0.25">
      <c r="B13" s="164"/>
      <c r="C13" s="166"/>
      <c r="D13" s="168"/>
      <c r="E13" s="170"/>
      <c r="F13" s="142"/>
      <c r="G13" s="142"/>
      <c r="H13" s="142"/>
      <c r="I13" s="142"/>
      <c r="J13" s="142"/>
      <c r="K13" s="145"/>
      <c r="L13" s="139"/>
      <c r="M13" s="149"/>
      <c r="N13" s="152"/>
      <c r="O13" s="152"/>
      <c r="P13" s="154"/>
      <c r="Q13" s="9" t="s">
        <v>13</v>
      </c>
    </row>
    <row r="14" spans="2:18" ht="15.75" customHeight="1" x14ac:dyDescent="0.25">
      <c r="B14" s="164"/>
      <c r="C14" s="166"/>
      <c r="D14" s="168"/>
      <c r="E14" s="170"/>
      <c r="F14" s="143"/>
      <c r="G14" s="143"/>
      <c r="H14" s="143"/>
      <c r="I14" s="143"/>
      <c r="J14" s="143"/>
      <c r="K14" s="146"/>
      <c r="L14" s="140"/>
      <c r="M14" s="150"/>
      <c r="N14" s="153"/>
      <c r="O14" s="153"/>
      <c r="P14" s="155"/>
      <c r="Q14" s="35">
        <v>23.82</v>
      </c>
    </row>
    <row r="15" spans="2:18" s="90" customFormat="1" ht="32.25" customHeight="1" x14ac:dyDescent="0.25">
      <c r="B15" s="81">
        <v>1</v>
      </c>
      <c r="C15" s="82">
        <v>2</v>
      </c>
      <c r="D15" s="83">
        <v>45614</v>
      </c>
      <c r="E15" s="84">
        <v>45611</v>
      </c>
      <c r="F15" s="85" t="s">
        <v>57</v>
      </c>
      <c r="G15" s="73">
        <v>172385876</v>
      </c>
      <c r="H15" s="86" t="s">
        <v>58</v>
      </c>
      <c r="I15" s="118" t="s">
        <v>59</v>
      </c>
      <c r="J15" s="87">
        <v>62500</v>
      </c>
      <c r="K15" s="88" t="s">
        <v>66</v>
      </c>
      <c r="L15" s="89" t="s">
        <v>120</v>
      </c>
      <c r="M15" s="119"/>
      <c r="N15" s="87"/>
      <c r="O15" s="120">
        <v>45638</v>
      </c>
      <c r="P15" s="87"/>
      <c r="Q15" s="121">
        <v>0</v>
      </c>
      <c r="R15" s="90" t="s">
        <v>72</v>
      </c>
    </row>
    <row r="16" spans="2:18" s="90" customFormat="1" ht="30" x14ac:dyDescent="0.25">
      <c r="B16" s="81">
        <v>2</v>
      </c>
      <c r="C16" s="82">
        <v>2</v>
      </c>
      <c r="D16" s="83">
        <v>45614</v>
      </c>
      <c r="E16" s="84">
        <v>45614</v>
      </c>
      <c r="F16" s="85" t="s">
        <v>60</v>
      </c>
      <c r="G16" s="73">
        <v>304094968</v>
      </c>
      <c r="H16" s="73" t="s">
        <v>62</v>
      </c>
      <c r="I16" s="118" t="s">
        <v>63</v>
      </c>
      <c r="J16" s="87">
        <v>55000</v>
      </c>
      <c r="K16" s="88" t="s">
        <v>66</v>
      </c>
      <c r="L16" s="77" t="s">
        <v>121</v>
      </c>
      <c r="M16" s="122">
        <v>45638</v>
      </c>
      <c r="N16" s="123">
        <v>45642</v>
      </c>
      <c r="O16" s="124"/>
      <c r="P16" s="124"/>
      <c r="Q16" s="121">
        <f t="shared" ref="Q16:Q30" si="0">J16*$Q$14/100</f>
        <v>13101</v>
      </c>
    </row>
    <row r="17" spans="2:18" s="90" customFormat="1" ht="30.75" thickBot="1" x14ac:dyDescent="0.3">
      <c r="B17" s="91">
        <v>3</v>
      </c>
      <c r="C17" s="92">
        <v>2</v>
      </c>
      <c r="D17" s="93">
        <v>45614</v>
      </c>
      <c r="E17" s="94">
        <v>45614</v>
      </c>
      <c r="F17" s="95" t="s">
        <v>61</v>
      </c>
      <c r="G17" s="96">
        <v>304271984</v>
      </c>
      <c r="H17" s="96" t="s">
        <v>64</v>
      </c>
      <c r="I17" s="114" t="s">
        <v>65</v>
      </c>
      <c r="J17" s="98">
        <v>42678.97</v>
      </c>
      <c r="K17" s="99" t="s">
        <v>66</v>
      </c>
      <c r="L17" s="97" t="s">
        <v>122</v>
      </c>
      <c r="M17" s="125">
        <v>45638</v>
      </c>
      <c r="N17" s="126">
        <v>45642</v>
      </c>
      <c r="O17" s="127"/>
      <c r="P17" s="127"/>
      <c r="Q17" s="128">
        <f t="shared" si="0"/>
        <v>10166.130654000001</v>
      </c>
    </row>
    <row r="18" spans="2:18" s="90" customFormat="1" ht="30" x14ac:dyDescent="0.25">
      <c r="B18" s="100">
        <v>4</v>
      </c>
      <c r="C18" s="101">
        <v>3</v>
      </c>
      <c r="D18" s="102">
        <v>45656</v>
      </c>
      <c r="E18" s="72">
        <v>45642</v>
      </c>
      <c r="F18" s="85" t="s">
        <v>73</v>
      </c>
      <c r="G18" s="73">
        <v>307033073</v>
      </c>
      <c r="H18" s="73" t="s">
        <v>74</v>
      </c>
      <c r="I18" s="113" t="s">
        <v>75</v>
      </c>
      <c r="J18" s="87">
        <v>50000</v>
      </c>
      <c r="K18" s="88" t="s">
        <v>76</v>
      </c>
      <c r="L18" s="77" t="s">
        <v>123</v>
      </c>
      <c r="M18" s="129">
        <v>45685</v>
      </c>
      <c r="N18" s="130">
        <v>45691</v>
      </c>
      <c r="O18" s="131"/>
      <c r="P18" s="131"/>
      <c r="Q18" s="132">
        <v>0</v>
      </c>
    </row>
    <row r="19" spans="2:18" s="90" customFormat="1" ht="30.75" thickBot="1" x14ac:dyDescent="0.3">
      <c r="B19" s="91">
        <v>5</v>
      </c>
      <c r="C19" s="92">
        <v>3</v>
      </c>
      <c r="D19" s="93">
        <v>45656</v>
      </c>
      <c r="E19" s="94">
        <v>45656</v>
      </c>
      <c r="F19" s="95" t="s">
        <v>77</v>
      </c>
      <c r="G19" s="96">
        <v>306238303</v>
      </c>
      <c r="H19" s="103" t="s">
        <v>78</v>
      </c>
      <c r="I19" s="114" t="s">
        <v>79</v>
      </c>
      <c r="J19" s="98">
        <v>27935.54</v>
      </c>
      <c r="K19" s="99" t="s">
        <v>76</v>
      </c>
      <c r="L19" s="97" t="s">
        <v>124</v>
      </c>
      <c r="M19" s="125">
        <v>45685</v>
      </c>
      <c r="N19" s="127"/>
      <c r="O19" s="127"/>
      <c r="P19" s="127"/>
      <c r="Q19" s="128">
        <v>0</v>
      </c>
    </row>
    <row r="20" spans="2:18" s="90" customFormat="1" ht="30" x14ac:dyDescent="0.25">
      <c r="B20" s="100">
        <v>6</v>
      </c>
      <c r="C20" s="101">
        <v>4</v>
      </c>
      <c r="D20" s="104">
        <v>45694</v>
      </c>
      <c r="E20" s="74">
        <v>45692</v>
      </c>
      <c r="F20" s="105" t="s">
        <v>80</v>
      </c>
      <c r="G20" s="75">
        <v>300518145</v>
      </c>
      <c r="H20" s="76" t="s">
        <v>81</v>
      </c>
      <c r="I20" s="115" t="s">
        <v>82</v>
      </c>
      <c r="J20" s="106">
        <v>10000</v>
      </c>
      <c r="K20" s="107" t="s">
        <v>83</v>
      </c>
      <c r="L20" s="77" t="s">
        <v>125</v>
      </c>
      <c r="M20" s="129"/>
      <c r="N20" s="131"/>
      <c r="O20" s="131"/>
      <c r="P20" s="130">
        <v>45905</v>
      </c>
      <c r="Q20" s="132">
        <f t="shared" si="0"/>
        <v>2382</v>
      </c>
    </row>
    <row r="21" spans="2:18" s="90" customFormat="1" ht="30.75" thickBot="1" x14ac:dyDescent="0.3">
      <c r="B21" s="91">
        <v>7</v>
      </c>
      <c r="C21" s="92">
        <v>4</v>
      </c>
      <c r="D21" s="108">
        <v>45694</v>
      </c>
      <c r="E21" s="72">
        <v>45692</v>
      </c>
      <c r="F21" s="85" t="s">
        <v>84</v>
      </c>
      <c r="G21" s="73">
        <v>172788069</v>
      </c>
      <c r="H21" s="77" t="s">
        <v>85</v>
      </c>
      <c r="I21" s="116" t="s">
        <v>86</v>
      </c>
      <c r="J21" s="109">
        <v>10000</v>
      </c>
      <c r="K21" s="88" t="s">
        <v>83</v>
      </c>
      <c r="L21" s="77" t="s">
        <v>126</v>
      </c>
      <c r="M21" s="133"/>
      <c r="N21" s="124"/>
      <c r="O21" s="124"/>
      <c r="P21" s="123">
        <v>45905</v>
      </c>
      <c r="Q21" s="121">
        <f t="shared" si="0"/>
        <v>2382</v>
      </c>
    </row>
    <row r="22" spans="2:18" s="90" customFormat="1" ht="30" x14ac:dyDescent="0.25">
      <c r="B22" s="100">
        <v>8</v>
      </c>
      <c r="C22" s="101">
        <v>4</v>
      </c>
      <c r="D22" s="104">
        <v>45694</v>
      </c>
      <c r="E22" s="74">
        <v>45693</v>
      </c>
      <c r="F22" s="105" t="s">
        <v>87</v>
      </c>
      <c r="G22" s="75">
        <v>302323635</v>
      </c>
      <c r="H22" s="76" t="s">
        <v>88</v>
      </c>
      <c r="I22" s="117" t="s">
        <v>89</v>
      </c>
      <c r="J22" s="106">
        <v>8999.99</v>
      </c>
      <c r="K22" s="107" t="s">
        <v>83</v>
      </c>
      <c r="L22" s="110" t="s">
        <v>127</v>
      </c>
      <c r="M22" s="129">
        <v>45719</v>
      </c>
      <c r="N22" s="130">
        <v>45721</v>
      </c>
      <c r="O22" s="131"/>
      <c r="P22" s="131"/>
      <c r="Q22" s="132">
        <f t="shared" si="0"/>
        <v>2143.7976180000001</v>
      </c>
    </row>
    <row r="23" spans="2:18" s="90" customFormat="1" ht="30" x14ac:dyDescent="0.25">
      <c r="B23" s="81">
        <v>9</v>
      </c>
      <c r="C23" s="82">
        <v>4</v>
      </c>
      <c r="D23" s="108">
        <v>45694</v>
      </c>
      <c r="E23" s="72">
        <v>45693</v>
      </c>
      <c r="F23" s="85" t="s">
        <v>90</v>
      </c>
      <c r="G23" s="73">
        <v>301906581</v>
      </c>
      <c r="H23" s="77" t="s">
        <v>91</v>
      </c>
      <c r="I23" s="116" t="s">
        <v>92</v>
      </c>
      <c r="J23" s="109">
        <v>10000</v>
      </c>
      <c r="K23" s="88" t="s">
        <v>83</v>
      </c>
      <c r="L23" s="111" t="s">
        <v>128</v>
      </c>
      <c r="M23" s="122">
        <v>45719</v>
      </c>
      <c r="N23" s="123">
        <v>45721</v>
      </c>
      <c r="O23" s="124"/>
      <c r="P23" s="124"/>
      <c r="Q23" s="121">
        <f t="shared" si="0"/>
        <v>2382</v>
      </c>
      <c r="R23" s="90" t="s">
        <v>102</v>
      </c>
    </row>
    <row r="24" spans="2:18" s="90" customFormat="1" ht="30" x14ac:dyDescent="0.25">
      <c r="B24" s="81">
        <v>10</v>
      </c>
      <c r="C24" s="82">
        <v>4</v>
      </c>
      <c r="D24" s="108">
        <v>45694</v>
      </c>
      <c r="E24" s="72">
        <v>45693</v>
      </c>
      <c r="F24" s="85" t="s">
        <v>93</v>
      </c>
      <c r="G24" s="73">
        <v>300509438</v>
      </c>
      <c r="H24" s="77" t="s">
        <v>94</v>
      </c>
      <c r="I24" s="116" t="s">
        <v>95</v>
      </c>
      <c r="J24" s="109">
        <v>8910</v>
      </c>
      <c r="K24" s="88" t="s">
        <v>83</v>
      </c>
      <c r="L24" s="111" t="s">
        <v>129</v>
      </c>
      <c r="M24" s="122">
        <v>45719</v>
      </c>
      <c r="N24" s="123">
        <v>45721</v>
      </c>
      <c r="O24" s="124"/>
      <c r="P24" s="124"/>
      <c r="Q24" s="121">
        <f t="shared" si="0"/>
        <v>2122.3620000000001</v>
      </c>
      <c r="R24" s="90" t="s">
        <v>104</v>
      </c>
    </row>
    <row r="25" spans="2:18" s="90" customFormat="1" ht="30" x14ac:dyDescent="0.25">
      <c r="B25" s="81">
        <v>11</v>
      </c>
      <c r="C25" s="82">
        <v>4</v>
      </c>
      <c r="D25" s="108">
        <v>45694</v>
      </c>
      <c r="E25" s="72">
        <v>45693</v>
      </c>
      <c r="F25" s="85" t="s">
        <v>96</v>
      </c>
      <c r="G25" s="73">
        <v>172777044</v>
      </c>
      <c r="H25" s="73" t="s">
        <v>97</v>
      </c>
      <c r="I25" s="116" t="s">
        <v>98</v>
      </c>
      <c r="J25" s="109">
        <v>9612</v>
      </c>
      <c r="K25" s="88" t="s">
        <v>83</v>
      </c>
      <c r="L25" s="111" t="s">
        <v>130</v>
      </c>
      <c r="M25" s="122">
        <v>45719</v>
      </c>
      <c r="N25" s="123">
        <v>45721</v>
      </c>
      <c r="O25" s="124"/>
      <c r="P25" s="124"/>
      <c r="Q25" s="121">
        <f t="shared" si="0"/>
        <v>2289.5783999999999</v>
      </c>
    </row>
    <row r="26" spans="2:18" s="90" customFormat="1" ht="31.5" x14ac:dyDescent="0.25">
      <c r="B26" s="81">
        <v>12</v>
      </c>
      <c r="C26" s="15">
        <v>4</v>
      </c>
      <c r="D26" s="108">
        <v>45694</v>
      </c>
      <c r="E26" s="72">
        <v>45694</v>
      </c>
      <c r="F26" s="85" t="s">
        <v>99</v>
      </c>
      <c r="G26" s="73">
        <v>172783855</v>
      </c>
      <c r="H26" s="73" t="s">
        <v>100</v>
      </c>
      <c r="I26" s="116" t="s">
        <v>101</v>
      </c>
      <c r="J26" s="109">
        <v>9718.3799999999992</v>
      </c>
      <c r="K26" s="88" t="s">
        <v>83</v>
      </c>
      <c r="L26" s="111" t="s">
        <v>131</v>
      </c>
      <c r="M26" s="122">
        <v>45719</v>
      </c>
      <c r="N26" s="123">
        <v>45721</v>
      </c>
      <c r="O26" s="124"/>
      <c r="P26" s="124"/>
      <c r="Q26" s="121">
        <f t="shared" si="0"/>
        <v>2314.9181159999998</v>
      </c>
      <c r="R26" s="90" t="s">
        <v>103</v>
      </c>
    </row>
    <row r="27" spans="2:18" s="90" customFormat="1" x14ac:dyDescent="0.25">
      <c r="B27" s="81">
        <v>13</v>
      </c>
      <c r="C27" s="15">
        <v>5</v>
      </c>
      <c r="D27" s="58">
        <v>45775</v>
      </c>
      <c r="E27" s="58">
        <v>45775</v>
      </c>
      <c r="F27" s="85" t="s">
        <v>105</v>
      </c>
      <c r="G27" s="79">
        <v>307125625</v>
      </c>
      <c r="H27" s="79" t="s">
        <v>109</v>
      </c>
      <c r="I27" s="15" t="s">
        <v>110</v>
      </c>
      <c r="J27" s="79">
        <v>32188.75</v>
      </c>
      <c r="K27" s="88" t="s">
        <v>76</v>
      </c>
      <c r="L27" s="112" t="s">
        <v>116</v>
      </c>
      <c r="M27" s="134">
        <v>45805</v>
      </c>
      <c r="N27" s="123">
        <v>45811</v>
      </c>
      <c r="O27" s="124"/>
      <c r="P27" s="124"/>
      <c r="Q27" s="121">
        <f t="shared" si="0"/>
        <v>7667.3602500000006</v>
      </c>
    </row>
    <row r="28" spans="2:18" s="90" customFormat="1" x14ac:dyDescent="0.25">
      <c r="B28" s="81">
        <v>14</v>
      </c>
      <c r="C28" s="15">
        <v>5</v>
      </c>
      <c r="D28" s="58">
        <v>45775</v>
      </c>
      <c r="E28" s="58">
        <v>45775</v>
      </c>
      <c r="F28" s="85" t="s">
        <v>106</v>
      </c>
      <c r="G28" s="79">
        <v>47802231343</v>
      </c>
      <c r="H28" s="79" t="s">
        <v>111</v>
      </c>
      <c r="I28" s="15" t="s">
        <v>112</v>
      </c>
      <c r="J28" s="79">
        <v>50000</v>
      </c>
      <c r="K28" s="88" t="s">
        <v>76</v>
      </c>
      <c r="L28" s="112" t="s">
        <v>117</v>
      </c>
      <c r="M28" s="134">
        <v>45805</v>
      </c>
      <c r="N28" s="123">
        <v>45811</v>
      </c>
      <c r="O28" s="124"/>
      <c r="P28" s="124"/>
      <c r="Q28" s="121">
        <f t="shared" si="0"/>
        <v>11910</v>
      </c>
    </row>
    <row r="29" spans="2:18" s="90" customFormat="1" ht="30" x14ac:dyDescent="0.25">
      <c r="B29" s="81">
        <v>15</v>
      </c>
      <c r="C29" s="15">
        <v>5</v>
      </c>
      <c r="D29" s="58">
        <v>45775</v>
      </c>
      <c r="E29" s="58">
        <v>45775</v>
      </c>
      <c r="F29" s="85" t="s">
        <v>107</v>
      </c>
      <c r="G29" s="79">
        <v>50007250087</v>
      </c>
      <c r="H29" s="79" t="s">
        <v>113</v>
      </c>
      <c r="I29" s="78" t="s">
        <v>114</v>
      </c>
      <c r="J29" s="79">
        <v>50219</v>
      </c>
      <c r="K29" s="88" t="s">
        <v>76</v>
      </c>
      <c r="L29" s="135" t="s">
        <v>118</v>
      </c>
      <c r="M29" s="134">
        <v>45805</v>
      </c>
      <c r="N29" s="123">
        <v>45811</v>
      </c>
      <c r="O29" s="123">
        <v>45874</v>
      </c>
      <c r="P29" s="124"/>
      <c r="Q29" s="121">
        <f t="shared" si="0"/>
        <v>11962.165800000001</v>
      </c>
      <c r="R29" s="90" t="s">
        <v>72</v>
      </c>
    </row>
    <row r="30" spans="2:18" s="90" customFormat="1" x14ac:dyDescent="0.25">
      <c r="B30" s="81">
        <v>16</v>
      </c>
      <c r="C30" s="15">
        <v>5</v>
      </c>
      <c r="D30" s="58">
        <v>45775</v>
      </c>
      <c r="E30" s="58">
        <v>45775</v>
      </c>
      <c r="F30" s="85" t="s">
        <v>108</v>
      </c>
      <c r="G30" s="79">
        <v>306238303</v>
      </c>
      <c r="H30" s="79" t="s">
        <v>78</v>
      </c>
      <c r="I30" s="15" t="s">
        <v>115</v>
      </c>
      <c r="J30" s="79">
        <v>27935.54</v>
      </c>
      <c r="K30" s="88" t="s">
        <v>76</v>
      </c>
      <c r="L30" s="135" t="s">
        <v>119</v>
      </c>
      <c r="M30" s="122">
        <v>45805</v>
      </c>
      <c r="N30" s="123">
        <v>45811</v>
      </c>
      <c r="O30" s="123">
        <v>45860</v>
      </c>
      <c r="P30" s="124"/>
      <c r="Q30" s="121">
        <f t="shared" si="0"/>
        <v>6654.2456280000006</v>
      </c>
      <c r="R30" s="90" t="s">
        <v>72</v>
      </c>
    </row>
    <row r="31" spans="2:18" ht="15.75" thickBot="1" x14ac:dyDescent="0.3">
      <c r="B31" s="158" t="s">
        <v>70</v>
      </c>
      <c r="C31" s="159"/>
      <c r="D31" s="159"/>
      <c r="E31" s="159"/>
      <c r="F31" s="159"/>
      <c r="G31" s="159"/>
      <c r="H31" s="159"/>
      <c r="I31" s="159"/>
      <c r="J31" s="159"/>
      <c r="K31" s="160"/>
      <c r="L31" s="34"/>
      <c r="M31" s="6"/>
      <c r="N31" s="7"/>
      <c r="O31" s="7"/>
      <c r="P31" s="65"/>
      <c r="Q31" s="80">
        <f>SUM(Q15:Q30)</f>
        <v>77477.558466000002</v>
      </c>
    </row>
    <row r="32" spans="2:18" ht="45.75" customHeight="1" x14ac:dyDescent="0.25">
      <c r="B32" s="137" t="s">
        <v>49</v>
      </c>
      <c r="C32" s="137"/>
      <c r="D32" s="137"/>
      <c r="E32" s="137"/>
      <c r="F32" s="137"/>
      <c r="G32" s="137"/>
      <c r="H32" s="137"/>
      <c r="I32" s="137"/>
      <c r="J32" s="137"/>
      <c r="K32" s="137"/>
      <c r="L32" s="8"/>
      <c r="M32" s="147" t="s">
        <v>44</v>
      </c>
      <c r="N32" s="147"/>
      <c r="O32" s="147"/>
      <c r="P32" s="147"/>
      <c r="Q32" s="147"/>
    </row>
    <row r="33" spans="2:17" ht="17.25" customHeight="1" x14ac:dyDescent="0.25">
      <c r="B33" s="136" t="s">
        <v>50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</row>
    <row r="34" spans="2:17" x14ac:dyDescent="0.25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</row>
    <row r="36" spans="2:17" x14ac:dyDescent="0.25">
      <c r="K36" t="s">
        <v>55</v>
      </c>
    </row>
  </sheetData>
  <mergeCells count="25"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  <mergeCell ref="E4:H4"/>
    <mergeCell ref="C6:K6"/>
    <mergeCell ref="B33:Q34"/>
    <mergeCell ref="B32:K32"/>
    <mergeCell ref="L11:L14"/>
    <mergeCell ref="I11:I14"/>
    <mergeCell ref="J11:J14"/>
    <mergeCell ref="K11:K14"/>
    <mergeCell ref="M32:Q32"/>
    <mergeCell ref="M11:M14"/>
    <mergeCell ref="N11:N14"/>
    <mergeCell ref="O11:O14"/>
    <mergeCell ref="P11:P14"/>
    <mergeCell ref="Q11:Q12"/>
    <mergeCell ref="B31:K31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6"/>
  <sheetViews>
    <sheetView topLeftCell="A10" workbookViewId="0">
      <selection activeCell="E34" sqref="E34"/>
    </sheetView>
  </sheetViews>
  <sheetFormatPr defaultRowHeight="15" x14ac:dyDescent="0.25"/>
  <cols>
    <col min="1" max="1" width="2.5703125" customWidth="1"/>
    <col min="3" max="3" width="53.7109375" customWidth="1"/>
    <col min="4" max="4" width="24.7109375" customWidth="1"/>
    <col min="5" max="5" width="27.7109375" customWidth="1"/>
    <col min="6" max="6" width="19.7109375" customWidth="1"/>
    <col min="7" max="7" width="14.7109375" customWidth="1"/>
  </cols>
  <sheetData>
    <row r="2" spans="3:5" x14ac:dyDescent="0.25">
      <c r="C2" s="54" t="s">
        <v>46</v>
      </c>
    </row>
    <row r="3" spans="3:5" ht="9" customHeight="1" thickBot="1" x14ac:dyDescent="0.3"/>
    <row r="4" spans="3:5" s="11" customFormat="1" ht="13.5" thickBot="1" x14ac:dyDescent="0.3">
      <c r="C4" s="10" t="s">
        <v>14</v>
      </c>
      <c r="D4" s="52">
        <v>1594323</v>
      </c>
      <c r="E4" s="57"/>
    </row>
    <row r="5" spans="3:5" s="11" customFormat="1" ht="13.5" thickBot="1" x14ac:dyDescent="0.3">
      <c r="C5" s="12"/>
      <c r="D5" s="13"/>
      <c r="E5" s="57"/>
    </row>
    <row r="6" spans="3:5" s="11" customFormat="1" ht="25.5" x14ac:dyDescent="0.25">
      <c r="C6" s="23" t="s">
        <v>51</v>
      </c>
      <c r="D6" s="45">
        <v>0.8</v>
      </c>
      <c r="E6" s="57"/>
    </row>
    <row r="7" spans="3:5" s="11" customFormat="1" ht="25.5" x14ac:dyDescent="0.25">
      <c r="C7" s="24" t="s">
        <v>52</v>
      </c>
      <c r="D7" s="46">
        <f>D4*D6</f>
        <v>1275458.4000000001</v>
      </c>
      <c r="E7" s="57"/>
    </row>
    <row r="8" spans="3:5" s="11" customFormat="1" ht="25.5" x14ac:dyDescent="0.25">
      <c r="C8" s="24" t="s">
        <v>15</v>
      </c>
      <c r="D8" s="46">
        <f>D4-D13-D14</f>
        <v>1275458.3999999999</v>
      </c>
      <c r="E8" s="57"/>
    </row>
    <row r="9" spans="3:5" s="11" customFormat="1" ht="26.25" thickBot="1" x14ac:dyDescent="0.3">
      <c r="C9" s="25" t="s">
        <v>16</v>
      </c>
      <c r="D9" s="47">
        <f>D8/D4</f>
        <v>0.79999999999999993</v>
      </c>
      <c r="E9" s="57"/>
    </row>
    <row r="10" spans="3:5" s="11" customFormat="1" ht="4.5" customHeight="1" thickBot="1" x14ac:dyDescent="0.3">
      <c r="C10" s="26"/>
      <c r="D10" s="48"/>
      <c r="E10" s="57"/>
    </row>
    <row r="11" spans="3:5" s="11" customFormat="1" ht="25.5" x14ac:dyDescent="0.25">
      <c r="C11" s="27" t="s">
        <v>17</v>
      </c>
      <c r="D11" s="49">
        <v>0.2</v>
      </c>
      <c r="E11" s="57"/>
    </row>
    <row r="12" spans="3:5" s="11" customFormat="1" ht="25.5" x14ac:dyDescent="0.25">
      <c r="C12" s="24" t="s">
        <v>53</v>
      </c>
      <c r="D12" s="46">
        <f>D4*D11</f>
        <v>318864.60000000003</v>
      </c>
      <c r="E12" s="57"/>
    </row>
    <row r="13" spans="3:5" s="11" customFormat="1" ht="25.5" x14ac:dyDescent="0.25">
      <c r="C13" s="24" t="s">
        <v>18</v>
      </c>
      <c r="D13" s="46">
        <v>303864.59999999998</v>
      </c>
      <c r="E13" s="57"/>
    </row>
    <row r="14" spans="3:5" s="11" customFormat="1" ht="25.5" x14ac:dyDescent="0.25">
      <c r="C14" s="28" t="s">
        <v>19</v>
      </c>
      <c r="D14" s="50">
        <v>15000</v>
      </c>
      <c r="E14" s="57"/>
    </row>
    <row r="15" spans="3:5" s="11" customFormat="1" ht="26.25" thickBot="1" x14ac:dyDescent="0.3">
      <c r="C15" s="25" t="s">
        <v>20</v>
      </c>
      <c r="D15" s="47">
        <f>(D13+D14)/D4</f>
        <v>0.19999999999999998</v>
      </c>
      <c r="E15" s="57"/>
    </row>
    <row r="16" spans="3:5" s="11" customFormat="1" ht="4.5" customHeight="1" thickBot="1" x14ac:dyDescent="0.3">
      <c r="C16" s="29"/>
      <c r="D16" s="51"/>
      <c r="E16" s="57"/>
    </row>
    <row r="17" spans="2:7" s="11" customFormat="1" ht="12.75" x14ac:dyDescent="0.25">
      <c r="C17" s="30" t="s">
        <v>21</v>
      </c>
      <c r="D17" s="49">
        <f>D11/D6</f>
        <v>0.25</v>
      </c>
      <c r="E17" s="57"/>
    </row>
    <row r="18" spans="2:7" s="11" customFormat="1" ht="26.25" thickBot="1" x14ac:dyDescent="0.3">
      <c r="C18" s="25" t="s">
        <v>22</v>
      </c>
      <c r="D18" s="47">
        <f>D13/D8</f>
        <v>0.23823952235525675</v>
      </c>
      <c r="E18" s="57"/>
    </row>
    <row r="19" spans="2:7" s="11" customFormat="1" ht="13.5" thickBot="1" x14ac:dyDescent="0.3">
      <c r="C19" s="31"/>
      <c r="D19" s="32"/>
    </row>
    <row r="20" spans="2:7" ht="15.75" thickBot="1" x14ac:dyDescent="0.3">
      <c r="C20" s="69" t="s">
        <v>71</v>
      </c>
      <c r="D20" s="70"/>
    </row>
    <row r="21" spans="2:7" ht="45" x14ac:dyDescent="0.25">
      <c r="B21" s="17"/>
      <c r="C21" s="18" t="s">
        <v>23</v>
      </c>
      <c r="D21" s="18" t="s">
        <v>24</v>
      </c>
      <c r="E21" s="18" t="s">
        <v>45</v>
      </c>
      <c r="F21" s="19" t="s">
        <v>37</v>
      </c>
    </row>
    <row r="22" spans="2:7" x14ac:dyDescent="0.25">
      <c r="B22" s="20" t="s">
        <v>29</v>
      </c>
      <c r="C22" s="53">
        <v>45901</v>
      </c>
      <c r="D22" s="36">
        <v>100000</v>
      </c>
      <c r="E22" s="66">
        <v>100000</v>
      </c>
      <c r="F22" s="37">
        <f>+E34-E22</f>
        <v>203864.59999999998</v>
      </c>
      <c r="G22" s="16" t="s">
        <v>26</v>
      </c>
    </row>
    <row r="23" spans="2:7" x14ac:dyDescent="0.25">
      <c r="B23" s="20" t="s">
        <v>28</v>
      </c>
      <c r="C23" s="58">
        <v>46204</v>
      </c>
      <c r="D23" s="36">
        <v>60547.61</v>
      </c>
      <c r="E23" s="71"/>
      <c r="F23" s="38"/>
    </row>
    <row r="24" spans="2:7" x14ac:dyDescent="0.25">
      <c r="B24" s="20" t="s">
        <v>30</v>
      </c>
      <c r="C24" s="58">
        <v>46569</v>
      </c>
      <c r="D24" s="36">
        <v>71442.09</v>
      </c>
      <c r="E24" s="67"/>
      <c r="F24" s="38"/>
    </row>
    <row r="25" spans="2:7" x14ac:dyDescent="0.25">
      <c r="B25" s="20" t="s">
        <v>31</v>
      </c>
      <c r="C25" s="58">
        <v>46935</v>
      </c>
      <c r="D25" s="36">
        <v>71874.899999999994</v>
      </c>
      <c r="E25" s="67"/>
      <c r="F25" s="38"/>
    </row>
    <row r="26" spans="2:7" x14ac:dyDescent="0.25">
      <c r="B26" s="20" t="s">
        <v>32</v>
      </c>
      <c r="C26" s="15" t="s">
        <v>67</v>
      </c>
      <c r="D26" s="36">
        <v>100000</v>
      </c>
      <c r="E26" s="67"/>
      <c r="F26" s="39"/>
    </row>
    <row r="27" spans="2:7" x14ac:dyDescent="0.25">
      <c r="B27" s="20" t="s">
        <v>33</v>
      </c>
      <c r="C27" s="15"/>
      <c r="D27" s="36"/>
      <c r="E27" s="67"/>
      <c r="F27" s="40" t="s">
        <v>38</v>
      </c>
    </row>
    <row r="28" spans="2:7" x14ac:dyDescent="0.25">
      <c r="B28" s="20" t="s">
        <v>34</v>
      </c>
      <c r="C28" s="15"/>
      <c r="D28" s="36"/>
      <c r="E28" s="67"/>
      <c r="F28" s="38"/>
    </row>
    <row r="29" spans="2:7" x14ac:dyDescent="0.25">
      <c r="B29" s="20" t="s">
        <v>35</v>
      </c>
      <c r="C29" s="15"/>
      <c r="D29" s="36"/>
      <c r="E29" s="67"/>
      <c r="F29" s="38"/>
    </row>
    <row r="30" spans="2:7" x14ac:dyDescent="0.25">
      <c r="B30" s="20" t="s">
        <v>36</v>
      </c>
      <c r="C30" s="15"/>
      <c r="D30" s="36"/>
      <c r="E30" s="67"/>
      <c r="F30" s="38"/>
    </row>
    <row r="31" spans="2:7" x14ac:dyDescent="0.25">
      <c r="B31" s="20"/>
      <c r="C31" s="15" t="s">
        <v>25</v>
      </c>
      <c r="D31" s="41">
        <f>+SUM(D23:D30)</f>
        <v>303864.59999999998</v>
      </c>
      <c r="E31" s="68">
        <f>+SUM(E23:E30)</f>
        <v>0</v>
      </c>
      <c r="F31" s="38"/>
    </row>
    <row r="32" spans="2:7" x14ac:dyDescent="0.25">
      <c r="B32" s="59"/>
      <c r="C32" s="60" t="s">
        <v>68</v>
      </c>
      <c r="D32" s="61"/>
      <c r="E32" s="63">
        <f>'Paraiškų žurnalas'!Q31</f>
        <v>77477.558466000002</v>
      </c>
      <c r="F32" s="64"/>
    </row>
    <row r="33" spans="2:6" x14ac:dyDescent="0.25">
      <c r="B33" s="59"/>
      <c r="C33" s="62" t="s">
        <v>69</v>
      </c>
      <c r="D33" s="61"/>
      <c r="E33" s="64">
        <f>+E32-E31</f>
        <v>77477.558466000002</v>
      </c>
      <c r="F33" s="64"/>
    </row>
    <row r="34" spans="2:6" ht="15.75" thickBot="1" x14ac:dyDescent="0.3">
      <c r="B34" s="21"/>
      <c r="C34" s="22" t="s">
        <v>27</v>
      </c>
      <c r="D34" s="42"/>
      <c r="E34" s="43">
        <f>+D13-E31</f>
        <v>303864.59999999998</v>
      </c>
      <c r="F34" s="44"/>
    </row>
    <row r="36" spans="2:6" x14ac:dyDescent="0.25">
      <c r="D36" s="14"/>
    </row>
  </sheetData>
  <phoneticPr fontId="12" type="noConversion"/>
  <conditionalFormatting sqref="E34">
    <cfRule type="cellIs" dxfId="2" priority="4" operator="lessThan">
      <formula>$D$13</formula>
    </cfRule>
    <cfRule type="cellIs" dxfId="1" priority="5" operator="greaterThan">
      <formula>229192.9</formula>
    </cfRule>
  </conditionalFormatting>
  <conditionalFormatting sqref="F22">
    <cfRule type="cellIs" dxfId="0" priority="1" operator="lessThan">
      <formula>$E$22</formula>
    </cfRule>
  </conditionalFormatting>
  <pageMargins left="0.7" right="0.7" top="0.75" bottom="0.75" header="0.3" footer="0.3"/>
  <pageSetup paperSize="9" orientation="portrait" r:id="rId1"/>
  <ignoredErrors>
    <ignoredError sqref="D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Vartotojas</cp:lastModifiedBy>
  <dcterms:created xsi:type="dcterms:W3CDTF">2024-03-19T10:39:26Z</dcterms:created>
  <dcterms:modified xsi:type="dcterms:W3CDTF">2025-08-14T08:02:24Z</dcterms:modified>
</cp:coreProperties>
</file>