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Šios_darbaknygės" defaultThemeVersion="166925"/>
  <mc:AlternateContent xmlns:mc="http://schemas.openxmlformats.org/markup-compatibility/2006">
    <mc:Choice Requires="x15">
      <x15ac:absPath xmlns:x15ac="http://schemas.microsoft.com/office/spreadsheetml/2010/11/ac" url="G:\Mano Diskas\Diskas_VVG_2025\Strategija_2023-2028\Kvietimai_2023-2029\6_verslo_plėtra_SP-RASE-LEADER-02-6_nuo_2025-04-01_2025-05-02\"/>
    </mc:Choice>
  </mc:AlternateContent>
  <xr:revisionPtr revIDLastSave="0" documentId="13_ncr:1_{8DA20213-7715-4F7D-9829-B8D0705C41F9}" xr6:coauthVersionLast="47" xr6:coauthVersionMax="47" xr10:uidLastSave="{00000000-0000-0000-0000-000000000000}"/>
  <bookViews>
    <workbookView xWindow="28680" yWindow="-120" windowWidth="29040" windowHeight="15720" firstSheet="4" activeTab="9" xr2:uid="{00000000-000D-0000-FFFF-FFFF00000000}"/>
  </bookViews>
  <sheets>
    <sheet name="FA_nvoFormos" sheetId="35" state="hidden" r:id="rId1"/>
    <sheet name="Konstantos" sheetId="24" state="hidden" r:id="rId2"/>
    <sheet name="Forma" sheetId="29" state="hidden" r:id="rId3"/>
    <sheet name="Parametrai" sheetId="27" state="hidden"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state="hidden" r:id="rId18"/>
    <sheet name="9.2_nvo" sheetId="33" state="hidden" r:id="rId19"/>
    <sheet name="9.3_nvo" sheetId="34" state="hidden" r:id="rId20"/>
    <sheet name="10_nvo" sheetId="36" state="hidden"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F30" i="34"/>
  <c r="G30" i="34"/>
  <c r="H30" i="34"/>
  <c r="I30" i="34"/>
  <c r="J30" i="34"/>
  <c r="K30" i="34"/>
  <c r="L30" i="34"/>
  <c r="F31" i="34"/>
  <c r="G31" i="34"/>
  <c r="H31" i="34"/>
  <c r="I31" i="34"/>
  <c r="J31" i="34"/>
  <c r="K31" i="34"/>
  <c r="L31" i="34"/>
  <c r="D31" i="34"/>
  <c r="E31" i="34"/>
  <c r="D30" i="34"/>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E13" i="33"/>
  <c r="E11" i="33" s="1"/>
  <c r="F13" i="33"/>
  <c r="F11" i="33" s="1"/>
  <c r="G13" i="33"/>
  <c r="G11" i="33" s="1"/>
  <c r="H13" i="33"/>
  <c r="H11" i="33" s="1"/>
  <c r="I13" i="33"/>
  <c r="I11" i="33" s="1"/>
  <c r="J13" i="33"/>
  <c r="J11" i="33" s="1"/>
  <c r="K13" i="33"/>
  <c r="K11" i="33" s="1"/>
  <c r="L13" i="33"/>
  <c r="L11" i="33" s="1"/>
  <c r="D13" i="33"/>
  <c r="D11" i="33" s="1"/>
  <c r="D54" i="32"/>
  <c r="D55" i="32"/>
  <c r="E54" i="32"/>
  <c r="F54" i="32"/>
  <c r="G54" i="32"/>
  <c r="H54" i="32"/>
  <c r="I54" i="32"/>
  <c r="J54" i="32"/>
  <c r="K54" i="32"/>
  <c r="L54" i="32"/>
  <c r="D41" i="32"/>
  <c r="F22" i="33"/>
  <c r="D23" i="33"/>
  <c r="D11" i="34" s="1"/>
  <c r="E21" i="33"/>
  <c r="F21" i="33"/>
  <c r="G21" i="33"/>
  <c r="H21" i="33"/>
  <c r="I21" i="33"/>
  <c r="J21" i="33"/>
  <c r="K21" i="33"/>
  <c r="L21" i="33"/>
  <c r="D21" i="33"/>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K21" i="32"/>
  <c r="J21" i="32"/>
  <c r="I21" i="32"/>
  <c r="H21" i="32"/>
  <c r="G21" i="32"/>
  <c r="F21" i="32"/>
  <c r="E21" i="32"/>
  <c r="D21"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E13" i="34" l="1"/>
  <c r="D24" i="33"/>
  <c r="I13" i="34"/>
  <c r="L13" i="34"/>
  <c r="F13" i="34"/>
  <c r="K13" i="34"/>
  <c r="H13" i="34"/>
  <c r="K36" i="32"/>
  <c r="D4" i="16"/>
  <c r="E4" i="16" s="1"/>
  <c r="H4" i="36"/>
  <c r="G13" i="34"/>
  <c r="J13" i="34"/>
  <c r="E6" i="34"/>
  <c r="D53" i="32"/>
  <c r="D20" i="32"/>
  <c r="H22" i="33"/>
  <c r="G22" i="33"/>
  <c r="E6" i="33"/>
  <c r="E6" i="32"/>
  <c r="F10" i="25"/>
  <c r="G10" i="25" s="1"/>
  <c r="F4" i="7"/>
  <c r="G4" i="7" s="1"/>
  <c r="E5" i="6"/>
  <c r="E4" i="10"/>
  <c r="E29" i="12"/>
  <c r="E15" i="12"/>
  <c r="E6" i="15"/>
  <c r="E6" i="14"/>
  <c r="G6" i="13"/>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E21" i="14"/>
  <c r="E11" i="15" s="1"/>
  <c r="F21" i="14"/>
  <c r="F11" i="15" s="1"/>
  <c r="G21" i="14"/>
  <c r="G11" i="15" s="1"/>
  <c r="H21" i="14"/>
  <c r="H11" i="15" s="1"/>
  <c r="I21" i="14"/>
  <c r="I11" i="15" s="1"/>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P7" i="6" l="1"/>
  <c r="T6" i="6"/>
  <c r="H40" i="34"/>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R21" i="6"/>
  <c r="A6" i="6"/>
  <c r="C14" i="11"/>
  <c r="I27" i="11"/>
  <c r="I83" i="11"/>
  <c r="I69" i="11"/>
  <c r="I55" i="11"/>
  <c r="H15" i="11"/>
  <c r="H12" i="11"/>
  <c r="P8" i="6" l="1"/>
  <c r="T7" i="6"/>
  <c r="F27" i="11"/>
  <c r="J32" i="11" s="1"/>
  <c r="E58" i="15"/>
  <c r="E40" i="34"/>
  <c r="E45" i="34" s="1"/>
  <c r="G40" i="34"/>
  <c r="G45" i="34" s="1"/>
  <c r="J6" i="34"/>
  <c r="J40" i="34" s="1"/>
  <c r="J45" i="34" s="1"/>
  <c r="G22" i="6"/>
  <c r="F79" i="6"/>
  <c r="F49" i="6"/>
  <c r="G15" i="6"/>
  <c r="I41" i="11"/>
  <c r="F85" i="6"/>
  <c r="F73" i="6"/>
  <c r="F67" i="6"/>
  <c r="F61" i="6"/>
  <c r="F55" i="6"/>
  <c r="F43" i="6"/>
  <c r="F36" i="6"/>
  <c r="F29"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P9" i="6" l="1"/>
  <c r="T8" i="6"/>
  <c r="E45" i="32"/>
  <c r="E43" i="32" s="1"/>
  <c r="E41" i="32" s="1"/>
  <c r="K6" i="34"/>
  <c r="K40" i="34" s="1"/>
  <c r="K45" i="34" s="1"/>
  <c r="G79" i="6"/>
  <c r="G49" i="6"/>
  <c r="H15" i="6"/>
  <c r="F41" i="11"/>
  <c r="F40" i="34" s="1"/>
  <c r="F45" i="34" s="1"/>
  <c r="H32" i="11"/>
  <c r="G85" i="6"/>
  <c r="G73" i="6"/>
  <c r="G67" i="6"/>
  <c r="G61" i="6"/>
  <c r="G55" i="6"/>
  <c r="G43" i="6"/>
  <c r="G36" i="6"/>
  <c r="G29" i="6"/>
  <c r="R86" i="6"/>
  <c r="R79" i="6"/>
  <c r="R74" i="6"/>
  <c r="R67" i="6"/>
  <c r="R61" i="6"/>
  <c r="R56" i="6"/>
  <c r="R43" i="6"/>
  <c r="R37" i="6"/>
  <c r="R30" i="6"/>
  <c r="R23" i="6"/>
  <c r="I22" i="6"/>
  <c r="A8" i="6"/>
  <c r="L5" i="12"/>
  <c r="O6" i="16"/>
  <c r="O7" i="16"/>
  <c r="P10" i="6" l="1"/>
  <c r="T9" i="6"/>
  <c r="J46" i="11"/>
  <c r="H46" i="11" s="1"/>
  <c r="L6" i="34"/>
  <c r="L40" i="34" s="1"/>
  <c r="L45" i="34" s="1"/>
  <c r="H79" i="6"/>
  <c r="H49" i="6"/>
  <c r="I15" i="6"/>
  <c r="F55" i="11"/>
  <c r="H85" i="6"/>
  <c r="H73" i="6"/>
  <c r="H67" i="6"/>
  <c r="H61" i="6"/>
  <c r="H55" i="6"/>
  <c r="H43" i="6"/>
  <c r="H36" i="6"/>
  <c r="H29" i="6"/>
  <c r="R80" i="6"/>
  <c r="R68" i="6"/>
  <c r="R62" i="6"/>
  <c r="R44" i="6"/>
  <c r="J22" i="6"/>
  <c r="A9" i="6"/>
  <c r="E17" i="12"/>
  <c r="D25" i="34"/>
  <c r="D32" i="34" s="1"/>
  <c r="D61" i="10"/>
  <c r="D24" i="10"/>
  <c r="P11" i="6" l="1"/>
  <c r="A10" i="6"/>
  <c r="T10" i="6"/>
  <c r="J60" i="11"/>
  <c r="H60" i="11" s="1"/>
  <c r="E53" i="13"/>
  <c r="I79" i="6"/>
  <c r="I49" i="6"/>
  <c r="J15" i="6"/>
  <c r="F69" i="11"/>
  <c r="F83" i="11" s="1"/>
  <c r="I85" i="6"/>
  <c r="I73" i="6"/>
  <c r="I67" i="6"/>
  <c r="I61" i="6"/>
  <c r="I55" i="6"/>
  <c r="I43" i="6"/>
  <c r="I36" i="6"/>
  <c r="I29" i="6"/>
  <c r="K22" i="6"/>
  <c r="F58" i="15"/>
  <c r="F45" i="32" s="1"/>
  <c r="F43" i="32" s="1"/>
  <c r="P12" i="6" l="1"/>
  <c r="T11" i="6"/>
  <c r="A11" i="6"/>
  <c r="J74" i="11"/>
  <c r="H74" i="11" s="1"/>
  <c r="J88" i="11"/>
  <c r="H88" i="11" s="1"/>
  <c r="F41" i="32"/>
  <c r="J79" i="6"/>
  <c r="J49" i="6"/>
  <c r="L15" i="6"/>
  <c r="K15" i="6"/>
  <c r="F19" i="11"/>
  <c r="D11" i="11" s="1"/>
  <c r="J85" i="6"/>
  <c r="J9" i="6" s="1"/>
  <c r="J73" i="6"/>
  <c r="J67" i="6"/>
  <c r="J61" i="6"/>
  <c r="J55" i="6"/>
  <c r="J8" i="6" s="1"/>
  <c r="J43" i="6"/>
  <c r="J36" i="6"/>
  <c r="J29"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G48" i="15" s="1"/>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E18" i="12"/>
  <c r="F17" i="12"/>
  <c r="D16" i="12"/>
  <c r="L11" i="12"/>
  <c r="E89" i="11"/>
  <c r="E82" i="11"/>
  <c r="D82" i="11"/>
  <c r="H76" i="11" s="1"/>
  <c r="E75" i="11"/>
  <c r="E68" i="1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L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G9" i="6"/>
  <c r="F9" i="6"/>
  <c r="E9" i="6"/>
  <c r="D9" i="6"/>
  <c r="E15" i="6"/>
  <c r="C14" i="6"/>
  <c r="D51" i="32" l="1"/>
  <c r="D50" i="32" s="1"/>
  <c r="D49" i="32" s="1"/>
  <c r="E6" i="10"/>
  <c r="E9" i="10" s="1"/>
  <c r="D11" i="32"/>
  <c r="D11" i="13"/>
  <c r="D23" i="12"/>
  <c r="N11" i="12" s="1"/>
  <c r="D9" i="13"/>
  <c r="D9" i="32"/>
  <c r="E19" i="11"/>
  <c r="C10" i="11" s="1"/>
  <c r="P13" i="6"/>
  <c r="T12" i="6"/>
  <c r="A12" i="6"/>
  <c r="K15" i="14"/>
  <c r="K20" i="33"/>
  <c r="E15" i="14"/>
  <c r="F15" i="14"/>
  <c r="G15" i="14"/>
  <c r="I15" i="14"/>
  <c r="I20" i="33"/>
  <c r="I19" i="33" s="1"/>
  <c r="J15" i="14"/>
  <c r="J20" i="33"/>
  <c r="L16" i="14"/>
  <c r="L24" i="33"/>
  <c r="D15" i="14"/>
  <c r="D20" i="33"/>
  <c r="D19" i="33" s="1"/>
  <c r="L15" i="14"/>
  <c r="L20" i="33"/>
  <c r="E59" i="13"/>
  <c r="E57" i="13" s="1"/>
  <c r="E55" i="32"/>
  <c r="E53" i="32" s="1"/>
  <c r="G41" i="32"/>
  <c r="J10" i="14"/>
  <c r="J10" i="33"/>
  <c r="J9" i="14"/>
  <c r="J9" i="33"/>
  <c r="D10" i="14"/>
  <c r="D10" i="33"/>
  <c r="E10" i="14"/>
  <c r="E10" i="33"/>
  <c r="F10" i="14"/>
  <c r="F10" i="33"/>
  <c r="G10" i="14"/>
  <c r="G10" i="33"/>
  <c r="G16" i="14"/>
  <c r="G24" i="33"/>
  <c r="G19" i="33" s="1"/>
  <c r="J16" i="14"/>
  <c r="J24" i="33"/>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C14" i="7" s="1"/>
  <c r="I16" i="14"/>
  <c r="H15" i="14"/>
  <c r="F7" i="6"/>
  <c r="E7" i="6"/>
  <c r="I9" i="6"/>
  <c r="H9" i="6"/>
  <c r="H7" i="6"/>
  <c r="I7" i="6"/>
  <c r="J7" i="6"/>
  <c r="G7" i="6"/>
  <c r="F22" i="15"/>
  <c r="I20" i="15"/>
  <c r="I22" i="15"/>
  <c r="G20" i="15"/>
  <c r="K22" i="15"/>
  <c r="L22" i="15"/>
  <c r="I16" i="15"/>
  <c r="E51" i="10"/>
  <c r="E54" i="10" s="1"/>
  <c r="E59" i="10" s="1"/>
  <c r="F6" i="10"/>
  <c r="F9" i="10" s="1"/>
  <c r="D68" i="10"/>
  <c r="E15" i="10"/>
  <c r="D29" i="10"/>
  <c r="D64" i="10"/>
  <c r="E11" i="10"/>
  <c r="E29" i="10"/>
  <c r="E13" i="32" s="1"/>
  <c r="D39" i="10"/>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K9" i="15"/>
  <c r="J14" i="7"/>
  <c r="K17" i="33" s="1"/>
  <c r="L9" i="15"/>
  <c r="K14" i="7"/>
  <c r="L17" i="33" s="1"/>
  <c r="E9" i="15"/>
  <c r="F9" i="15"/>
  <c r="E14" i="7"/>
  <c r="F17" i="33" s="1"/>
  <c r="F16" i="33" s="1"/>
  <c r="F29" i="10"/>
  <c r="G21" i="10"/>
  <c r="G24" i="10" s="1"/>
  <c r="E39" i="10"/>
  <c r="F35" i="10"/>
  <c r="F38" i="10" s="1"/>
  <c r="G35" i="10" s="1"/>
  <c r="G38" i="10" s="1"/>
  <c r="H35" i="10" s="1"/>
  <c r="H38" i="10" s="1"/>
  <c r="I35" i="10" s="1"/>
  <c r="I38" i="10" s="1"/>
  <c r="J35" i="10" s="1"/>
  <c r="J38" i="10" s="1"/>
  <c r="K35" i="10" s="1"/>
  <c r="K38" i="10" s="1"/>
  <c r="L35" i="10" s="1"/>
  <c r="L38" i="10" s="1"/>
  <c r="E49" i="10"/>
  <c r="F41" i="10"/>
  <c r="F44" i="10" s="1"/>
  <c r="G31" i="10"/>
  <c r="G34" i="10" s="1"/>
  <c r="D19" i="10"/>
  <c r="D49" i="10"/>
  <c r="E9" i="13" l="1"/>
  <c r="E9" i="32"/>
  <c r="D13" i="13"/>
  <c r="D13" i="32"/>
  <c r="F11" i="32"/>
  <c r="F11" i="13"/>
  <c r="E16" i="12"/>
  <c r="E23" i="12" s="1"/>
  <c r="F16" i="12" s="1"/>
  <c r="F23" i="12" s="1"/>
  <c r="G16" i="12" s="1"/>
  <c r="G23" i="12" s="1"/>
  <c r="H16" i="12" s="1"/>
  <c r="H23" i="12" s="1"/>
  <c r="I16" i="12" s="1"/>
  <c r="I23" i="12" s="1"/>
  <c r="J16" i="12" s="1"/>
  <c r="J23" i="12" s="1"/>
  <c r="K16" i="12" s="1"/>
  <c r="K23" i="12" s="1"/>
  <c r="L16" i="12" s="1"/>
  <c r="L23" i="12" s="1"/>
  <c r="D15" i="13"/>
  <c r="D15" i="32"/>
  <c r="P14" i="6"/>
  <c r="T13" i="6"/>
  <c r="A13" i="6"/>
  <c r="E15" i="13"/>
  <c r="E15" i="32"/>
  <c r="F51" i="10"/>
  <c r="F54" i="10" s="1"/>
  <c r="J19" i="33"/>
  <c r="E16" i="33"/>
  <c r="E11" i="32"/>
  <c r="E11" i="13"/>
  <c r="D14" i="13"/>
  <c r="D14" i="32"/>
  <c r="E14" i="13"/>
  <c r="E14" i="32"/>
  <c r="E49" i="32"/>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69" i="10"/>
  <c r="G18" i="12"/>
  <c r="G55" i="32" s="1"/>
  <c r="G53" i="32" s="1"/>
  <c r="F59" i="13"/>
  <c r="F57" i="13" s="1"/>
  <c r="H17" i="12"/>
  <c r="G53" i="13"/>
  <c r="K7" i="6"/>
  <c r="L7" i="6"/>
  <c r="L49" i="6"/>
  <c r="L8" i="6" s="1"/>
  <c r="K8" i="6"/>
  <c r="H14" i="7"/>
  <c r="I17" i="33" s="1"/>
  <c r="I16" i="33" s="1"/>
  <c r="F14" i="7"/>
  <c r="G17" i="33" s="1"/>
  <c r="G16" i="33" s="1"/>
  <c r="G14" i="7"/>
  <c r="H17" i="33" s="1"/>
  <c r="H16" i="33" s="1"/>
  <c r="J9" i="15"/>
  <c r="I14" i="7"/>
  <c r="J17" i="33" s="1"/>
  <c r="D9" i="15"/>
  <c r="D6" i="6"/>
  <c r="C25" i="23" s="1" a="1"/>
  <c r="C25" i="23" s="1"/>
  <c r="J8" i="14"/>
  <c r="J7" i="14" s="1"/>
  <c r="E61" i="10"/>
  <c r="E14" i="10"/>
  <c r="G6" i="10"/>
  <c r="G9" i="10" s="1"/>
  <c r="D12" i="13"/>
  <c r="C6" i="11"/>
  <c r="E47" i="11"/>
  <c r="H9" i="15"/>
  <c r="G9" i="15"/>
  <c r="I9" i="15"/>
  <c r="I6" i="6"/>
  <c r="D8" i="14"/>
  <c r="G6" i="6"/>
  <c r="F6" i="6"/>
  <c r="E6" i="6"/>
  <c r="H6" i="6"/>
  <c r="F49" i="10"/>
  <c r="G41" i="10"/>
  <c r="G44" i="10" s="1"/>
  <c r="G51" i="10"/>
  <c r="G54" i="10" s="1"/>
  <c r="F59" i="10"/>
  <c r="G39" i="10"/>
  <c r="H31" i="10"/>
  <c r="H34" i="10" s="1"/>
  <c r="F39" i="10"/>
  <c r="H21" i="10"/>
  <c r="H24" i="10" s="1"/>
  <c r="G29" i="10"/>
  <c r="E65" i="10"/>
  <c r="E18" i="10"/>
  <c r="G14" i="13" l="1"/>
  <c r="G14" i="32"/>
  <c r="F9" i="13"/>
  <c r="F9" i="32"/>
  <c r="F15" i="13"/>
  <c r="F15" i="32"/>
  <c r="D10" i="32"/>
  <c r="D8" i="32" s="1"/>
  <c r="D31" i="32" s="1"/>
  <c r="F14" i="13"/>
  <c r="F14" i="32"/>
  <c r="J16" i="33"/>
  <c r="D10" i="13"/>
  <c r="D8" i="13" s="1"/>
  <c r="G11" i="32"/>
  <c r="G11" i="13"/>
  <c r="P15" i="6"/>
  <c r="T14" i="6"/>
  <c r="A14" i="6"/>
  <c r="F7" i="33"/>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I58" i="15"/>
  <c r="I45" i="32" s="1"/>
  <c r="I43" i="32" s="1"/>
  <c r="H6" i="10"/>
  <c r="H9" i="10" s="1"/>
  <c r="F11" i="10"/>
  <c r="E64" i="10"/>
  <c r="H39" i="10"/>
  <c r="I31" i="10"/>
  <c r="I34" i="10" s="1"/>
  <c r="I21" i="10"/>
  <c r="I24" i="10" s="1"/>
  <c r="H29" i="10"/>
  <c r="E68" i="10"/>
  <c r="F15" i="10"/>
  <c r="E19" i="10"/>
  <c r="H51" i="10"/>
  <c r="H54" i="10" s="1"/>
  <c r="G59" i="10"/>
  <c r="G49" i="10"/>
  <c r="H41" i="10"/>
  <c r="H44" i="10" s="1"/>
  <c r="H11" i="32" l="1"/>
  <c r="H11" i="13"/>
  <c r="G15" i="13"/>
  <c r="G15" i="32"/>
  <c r="G9" i="13"/>
  <c r="G9" i="32"/>
  <c r="H14" i="13"/>
  <c r="H14" i="32"/>
  <c r="P16" i="6"/>
  <c r="T15" i="6"/>
  <c r="A15" i="6"/>
  <c r="D35" i="32"/>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J58" i="15"/>
  <c r="J45" i="32" s="1"/>
  <c r="J43" i="32" s="1"/>
  <c r="F14" i="10"/>
  <c r="F61" i="10"/>
  <c r="I6" i="10"/>
  <c r="I9" i="10" s="1"/>
  <c r="E12" i="13"/>
  <c r="E10" i="13" s="1"/>
  <c r="E8" i="13" s="1"/>
  <c r="H59" i="10"/>
  <c r="I51" i="10"/>
  <c r="I54" i="10" s="1"/>
  <c r="H49" i="10"/>
  <c r="I41" i="10"/>
  <c r="I44" i="10" s="1"/>
  <c r="I39" i="10"/>
  <c r="J31" i="10"/>
  <c r="J34" i="10" s="1"/>
  <c r="F65" i="10"/>
  <c r="F18" i="10"/>
  <c r="I29" i="10"/>
  <c r="J21" i="10"/>
  <c r="J24" i="10" s="1"/>
  <c r="H9" i="13" l="1"/>
  <c r="H9" i="32"/>
  <c r="I11" i="32"/>
  <c r="I11" i="13"/>
  <c r="P17" i="6"/>
  <c r="A16" i="6"/>
  <c r="T16" i="6"/>
  <c r="I14" i="13"/>
  <c r="I14" i="32"/>
  <c r="H15" i="13"/>
  <c r="H15" i="32"/>
  <c r="D34" i="32"/>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L58" i="15"/>
  <c r="K58" i="15"/>
  <c r="K45" i="32" s="1"/>
  <c r="K43" i="32" s="1"/>
  <c r="J6" i="10"/>
  <c r="J9" i="10" s="1"/>
  <c r="F64" i="10"/>
  <c r="G11" i="10"/>
  <c r="K21" i="10"/>
  <c r="K24" i="10" s="1"/>
  <c r="J29" i="10"/>
  <c r="J41" i="10"/>
  <c r="J44" i="10" s="1"/>
  <c r="I49" i="10"/>
  <c r="G15" i="10"/>
  <c r="F68" i="10"/>
  <c r="F19" i="10"/>
  <c r="F12" i="32" s="1"/>
  <c r="F10" i="32" s="1"/>
  <c r="F8" i="32" s="1"/>
  <c r="J51" i="10"/>
  <c r="J54" i="10" s="1"/>
  <c r="I59" i="10"/>
  <c r="J39" i="10"/>
  <c r="K31" i="10"/>
  <c r="K34" i="10" s="1"/>
  <c r="I15" i="13" l="1"/>
  <c r="I15" i="32"/>
  <c r="J14" i="13"/>
  <c r="J14" i="32"/>
  <c r="I9" i="13"/>
  <c r="I9" i="32"/>
  <c r="J11" i="32"/>
  <c r="J11" i="13"/>
  <c r="P18" i="6"/>
  <c r="A17" i="6"/>
  <c r="T17" i="6"/>
  <c r="G35" i="32"/>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K6" i="10"/>
  <c r="K9" i="10" s="1"/>
  <c r="G61" i="10"/>
  <c r="G14" i="10"/>
  <c r="F69" i="10"/>
  <c r="F12" i="13"/>
  <c r="F10" i="13" s="1"/>
  <c r="F8" i="13" s="1"/>
  <c r="G47" i="15"/>
  <c r="G60" i="15" s="1"/>
  <c r="G65" i="10"/>
  <c r="G18" i="10"/>
  <c r="K39" i="10"/>
  <c r="L31" i="10"/>
  <c r="L34" i="10" s="1"/>
  <c r="L39" i="10" s="1"/>
  <c r="K41" i="10"/>
  <c r="K44" i="10" s="1"/>
  <c r="J49" i="10"/>
  <c r="J59" i="10"/>
  <c r="K51" i="10"/>
  <c r="K54" i="10" s="1"/>
  <c r="K29" i="10"/>
  <c r="L21" i="10"/>
  <c r="L24" i="10" s="1"/>
  <c r="L29" i="10" s="1"/>
  <c r="J9" i="13" l="1"/>
  <c r="J9" i="32"/>
  <c r="J15" i="13"/>
  <c r="J15" i="32"/>
  <c r="P19" i="6"/>
  <c r="T18" i="6"/>
  <c r="A18" i="6"/>
  <c r="K11" i="32"/>
  <c r="K11" i="13"/>
  <c r="L14" i="13"/>
  <c r="L14" i="32"/>
  <c r="K14" i="13"/>
  <c r="K14" i="32"/>
  <c r="H35" i="32"/>
  <c r="K49" i="32"/>
  <c r="J50" i="13"/>
  <c r="L41" i="32"/>
  <c r="N45" i="32"/>
  <c r="L53" i="13"/>
  <c r="K13" i="13"/>
  <c r="K13" i="32"/>
  <c r="L13" i="13"/>
  <c r="L13" i="32"/>
  <c r="J46" i="13"/>
  <c r="K59" i="13"/>
  <c r="K57" i="13" s="1"/>
  <c r="L18" i="12"/>
  <c r="L55" i="32" s="1"/>
  <c r="L53" i="32" s="1"/>
  <c r="J8" i="15"/>
  <c r="J29" i="15" s="1"/>
  <c r="J7" i="16"/>
  <c r="L30" i="12"/>
  <c r="L33" i="12" s="1"/>
  <c r="L52" i="13" s="1"/>
  <c r="K52" i="13"/>
  <c r="K51" i="13" s="1"/>
  <c r="G64" i="10"/>
  <c r="H11" i="10"/>
  <c r="L6" i="10"/>
  <c r="L9" i="10" s="1"/>
  <c r="H47" i="15"/>
  <c r="H5" i="16"/>
  <c r="H15" i="10"/>
  <c r="G68" i="10"/>
  <c r="G19" i="10"/>
  <c r="G12" i="32" s="1"/>
  <c r="G10" i="32" s="1"/>
  <c r="G8" i="32" s="1"/>
  <c r="K59" i="10"/>
  <c r="L51" i="10"/>
  <c r="L54" i="10" s="1"/>
  <c r="L59" i="10" s="1"/>
  <c r="K49" i="10"/>
  <c r="L41" i="10"/>
  <c r="L44" i="10" s="1"/>
  <c r="L49" i="10" s="1"/>
  <c r="K9" i="13" l="1"/>
  <c r="K9" i="32"/>
  <c r="L11" i="32"/>
  <c r="L11" i="13"/>
  <c r="K15" i="13"/>
  <c r="K15" i="32"/>
  <c r="P20" i="6"/>
  <c r="A19" i="6"/>
  <c r="T19" i="6"/>
  <c r="L15" i="13"/>
  <c r="L15" i="32"/>
  <c r="L9" i="13"/>
  <c r="L9" i="32"/>
  <c r="H60" i="15"/>
  <c r="H62" i="15" s="1"/>
  <c r="I35" i="32"/>
  <c r="K50" i="13"/>
  <c r="L51" i="13"/>
  <c r="L51" i="32"/>
  <c r="L50" i="32" s="1"/>
  <c r="L49" i="32" s="1"/>
  <c r="L59" i="13"/>
  <c r="L57" i="13" s="1"/>
  <c r="H14" i="10"/>
  <c r="H61" i="10"/>
  <c r="G69" i="10"/>
  <c r="G12" i="13"/>
  <c r="G10" i="13" s="1"/>
  <c r="G8" i="13" s="1"/>
  <c r="I47" i="15"/>
  <c r="I60" i="15" s="1"/>
  <c r="H65" i="10"/>
  <c r="H18" i="10"/>
  <c r="P21" i="6" l="1"/>
  <c r="T20" i="6"/>
  <c r="A20" i="6"/>
  <c r="J35" i="32"/>
  <c r="L50" i="13"/>
  <c r="H64" i="10"/>
  <c r="I11" i="10"/>
  <c r="J47" i="15"/>
  <c r="J5" i="16"/>
  <c r="I15" i="10"/>
  <c r="H68" i="10"/>
  <c r="H19" i="10"/>
  <c r="H12" i="32" s="1"/>
  <c r="H10" i="32" s="1"/>
  <c r="H8" i="32" s="1"/>
  <c r="P22" i="6" l="1"/>
  <c r="A21" i="6"/>
  <c r="T21" i="6"/>
  <c r="J60" i="15"/>
  <c r="J62" i="15" s="1"/>
  <c r="K35" i="32"/>
  <c r="I14" i="10"/>
  <c r="I61" i="10"/>
  <c r="H69" i="10"/>
  <c r="H12" i="13"/>
  <c r="H10" i="13" s="1"/>
  <c r="H8" i="13" s="1"/>
  <c r="L47" i="15"/>
  <c r="L60" i="15" s="1"/>
  <c r="K47" i="15"/>
  <c r="K60" i="15" s="1"/>
  <c r="I18" i="10"/>
  <c r="I65" i="10"/>
  <c r="P23" i="6" l="1"/>
  <c r="T22" i="6"/>
  <c r="A22" i="6"/>
  <c r="L35" i="32"/>
  <c r="J11" i="10"/>
  <c r="I64" i="10"/>
  <c r="J15" i="10"/>
  <c r="I68" i="10"/>
  <c r="I19" i="10"/>
  <c r="I12" i="32" s="1"/>
  <c r="I10" i="32" s="1"/>
  <c r="I8" i="32" s="1"/>
  <c r="P24" i="6" l="1"/>
  <c r="T23" i="6"/>
  <c r="A23" i="6"/>
  <c r="J61" i="10"/>
  <c r="J14" i="10"/>
  <c r="I69" i="10"/>
  <c r="I12" i="13"/>
  <c r="I10" i="13" s="1"/>
  <c r="I8" i="13" s="1"/>
  <c r="J18" i="10"/>
  <c r="J65" i="10"/>
  <c r="P25" i="6" l="1"/>
  <c r="T24" i="6"/>
  <c r="A24" i="6"/>
  <c r="K11" i="10"/>
  <c r="J64" i="10"/>
  <c r="K15" i="10"/>
  <c r="J68" i="10"/>
  <c r="J19" i="10"/>
  <c r="J12" i="32" s="1"/>
  <c r="J10" i="32" s="1"/>
  <c r="J8" i="32" s="1"/>
  <c r="A25" i="6" l="1"/>
  <c r="T25" i="6"/>
  <c r="P26" i="6"/>
  <c r="K14" i="10"/>
  <c r="K61" i="10"/>
  <c r="J69" i="10"/>
  <c r="J12" i="13"/>
  <c r="J10" i="13" s="1"/>
  <c r="J8" i="13" s="1"/>
  <c r="K65" i="10"/>
  <c r="K18" i="10"/>
  <c r="P27" i="6" l="1"/>
  <c r="T26" i="6"/>
  <c r="A26" i="6"/>
  <c r="L11" i="10"/>
  <c r="K64" i="10"/>
  <c r="K68" i="10"/>
  <c r="L15" i="10"/>
  <c r="K19" i="10"/>
  <c r="K12" i="32" s="1"/>
  <c r="K10" i="32" s="1"/>
  <c r="K8" i="32" s="1"/>
  <c r="P28" i="6" l="1"/>
  <c r="A27" i="6"/>
  <c r="T27" i="6"/>
  <c r="L14" i="10"/>
  <c r="L64" i="10" s="1"/>
  <c r="L61" i="10"/>
  <c r="K69" i="10"/>
  <c r="K12" i="13"/>
  <c r="K10" i="13" s="1"/>
  <c r="K8" i="13" s="1"/>
  <c r="L18" i="10"/>
  <c r="L65" i="10"/>
  <c r="P29" i="6" l="1"/>
  <c r="T28" i="6"/>
  <c r="A28" i="6"/>
  <c r="L68" i="10"/>
  <c r="L19" i="10"/>
  <c r="L12" i="32" s="1"/>
  <c r="L10" i="32" s="1"/>
  <c r="L8" i="32" s="1"/>
  <c r="P30" i="6" l="1"/>
  <c r="A29" i="6"/>
  <c r="T29" i="6"/>
  <c r="L69" i="10"/>
  <c r="L12" i="13"/>
  <c r="L10" i="13" s="1"/>
  <c r="L8" i="13" s="1"/>
  <c r="D14" i="14"/>
  <c r="P31" i="6" l="1"/>
  <c r="A30" i="6"/>
  <c r="T30" i="6"/>
  <c r="D17" i="14"/>
  <c r="D22" i="14" s="1"/>
  <c r="P32" i="6" l="1"/>
  <c r="A31" i="6"/>
  <c r="T31" i="6"/>
  <c r="D24" i="14"/>
  <c r="D46" i="13" s="1"/>
  <c r="D45" i="13" s="1"/>
  <c r="D26" i="14"/>
  <c r="A32" i="6" l="1"/>
  <c r="T32" i="6"/>
  <c r="P33" i="6"/>
  <c r="E47" i="13"/>
  <c r="D7" i="16"/>
  <c r="D8" i="15"/>
  <c r="D29" i="15" s="1"/>
  <c r="T33" i="6" l="1"/>
  <c r="A33" i="6"/>
  <c r="P34" i="6"/>
  <c r="D5" i="16"/>
  <c r="D62" i="15"/>
  <c r="D64" i="15" s="1"/>
  <c r="T34" i="6" l="1"/>
  <c r="A34" i="6"/>
  <c r="P35" i="6"/>
  <c r="N30" i="32"/>
  <c r="D4" i="34"/>
  <c r="T35" i="6" l="1"/>
  <c r="A35" i="6"/>
  <c r="P36" i="6"/>
  <c r="T36" i="6" l="1"/>
  <c r="A36" i="6"/>
  <c r="P37" i="6"/>
  <c r="A37" i="6" l="1"/>
  <c r="T37" i="6"/>
  <c r="P38" i="6"/>
  <c r="A38" i="6" l="1"/>
  <c r="T38" i="6"/>
  <c r="P39" i="6"/>
  <c r="T39" i="6" l="1"/>
  <c r="A39" i="6"/>
  <c r="P40" i="6"/>
  <c r="A40" i="6" l="1"/>
  <c r="T40" i="6"/>
  <c r="P41" i="6"/>
  <c r="T41" i="6" l="1"/>
  <c r="A41" i="6"/>
  <c r="P42" i="6"/>
  <c r="E7" i="14"/>
  <c r="E14" i="14" s="1"/>
  <c r="G7" i="14"/>
  <c r="G14" i="14" s="1"/>
  <c r="G17" i="14" s="1"/>
  <c r="G22" i="14" s="1"/>
  <c r="I7" i="14"/>
  <c r="I14" i="14" s="1"/>
  <c r="I17" i="14" s="1"/>
  <c r="I22" i="14" s="1"/>
  <c r="K7" i="14"/>
  <c r="K14" i="14" s="1"/>
  <c r="K17" i="14" s="1"/>
  <c r="K22" i="14" s="1"/>
  <c r="L7" i="14"/>
  <c r="L14" i="14" s="1"/>
  <c r="L17" i="14" s="1"/>
  <c r="L22" i="14" s="1"/>
  <c r="T42" i="6" l="1"/>
  <c r="A42" i="6"/>
  <c r="P43" i="6"/>
  <c r="E17" i="14"/>
  <c r="E22" i="14" s="1"/>
  <c r="E23" i="14" s="1"/>
  <c r="E24" i="14" s="1"/>
  <c r="E46" i="13" s="1"/>
  <c r="K23" i="14"/>
  <c r="K24" i="14" s="1"/>
  <c r="I23" i="14"/>
  <c r="I24" i="14" s="1"/>
  <c r="L23" i="14"/>
  <c r="L24" i="14" s="1"/>
  <c r="G23" i="14"/>
  <c r="G24" i="14" s="1"/>
  <c r="T43" i="6" l="1"/>
  <c r="A43" i="6"/>
  <c r="P44" i="6"/>
  <c r="G7" i="16"/>
  <c r="E45" i="13"/>
  <c r="E38" i="32"/>
  <c r="E34" i="32" s="1"/>
  <c r="L7" i="16"/>
  <c r="K46" i="13"/>
  <c r="K7" i="16"/>
  <c r="K8" i="15"/>
  <c r="K29" i="15" s="1"/>
  <c r="G46" i="13"/>
  <c r="G8" i="15"/>
  <c r="G29" i="15" s="1"/>
  <c r="E8" i="15"/>
  <c r="E29" i="15" s="1"/>
  <c r="E7" i="16"/>
  <c r="I8" i="15"/>
  <c r="I29" i="15" s="1"/>
  <c r="I7" i="16"/>
  <c r="I46" i="13"/>
  <c r="T44" i="6" l="1"/>
  <c r="A44" i="6"/>
  <c r="P45" i="6"/>
  <c r="K5" i="16"/>
  <c r="F40" i="32"/>
  <c r="F38" i="32" s="1"/>
  <c r="F34" i="32" s="1"/>
  <c r="E61" i="32"/>
  <c r="L46" i="13"/>
  <c r="L8" i="15"/>
  <c r="L29" i="15" s="1"/>
  <c r="K62" i="15"/>
  <c r="F47" i="13"/>
  <c r="F45" i="13" s="1"/>
  <c r="G5" i="16"/>
  <c r="G62" i="15"/>
  <c r="I5" i="16"/>
  <c r="I62" i="15"/>
  <c r="A45" i="6" l="1"/>
  <c r="T45" i="6"/>
  <c r="P46" i="6"/>
  <c r="L5" i="16"/>
  <c r="G40" i="32"/>
  <c r="G38" i="32" s="1"/>
  <c r="G34" i="32" s="1"/>
  <c r="F61" i="32"/>
  <c r="L62" i="15"/>
  <c r="G47" i="13"/>
  <c r="G45" i="13" s="1"/>
  <c r="T46" i="6" l="1"/>
  <c r="A46" i="6"/>
  <c r="P47" i="6"/>
  <c r="H40" i="32"/>
  <c r="H38" i="32" s="1"/>
  <c r="H34" i="32" s="1"/>
  <c r="G61" i="32"/>
  <c r="G47" i="34" s="1"/>
  <c r="H47" i="13"/>
  <c r="H45" i="13" s="1"/>
  <c r="T47" i="6" l="1"/>
  <c r="A47" i="6"/>
  <c r="P48" i="6"/>
  <c r="I40" i="32"/>
  <c r="I38" i="32" s="1"/>
  <c r="I34" i="32" s="1"/>
  <c r="H61" i="32"/>
  <c r="H47" i="34" s="1"/>
  <c r="I47" i="13"/>
  <c r="I45" i="13" s="1"/>
  <c r="A48" i="6" l="1"/>
  <c r="T48" i="6"/>
  <c r="P49" i="6"/>
  <c r="J40" i="32"/>
  <c r="J38" i="32" s="1"/>
  <c r="J34" i="32" s="1"/>
  <c r="I61" i="32"/>
  <c r="I47" i="34" s="1"/>
  <c r="J47" i="13"/>
  <c r="J45" i="13" s="1"/>
  <c r="A49" i="6" l="1"/>
  <c r="T49" i="6"/>
  <c r="P50" i="6"/>
  <c r="K40" i="32"/>
  <c r="K38" i="32" s="1"/>
  <c r="K34" i="32" s="1"/>
  <c r="J61" i="32"/>
  <c r="J47" i="34" s="1"/>
  <c r="K47" i="13"/>
  <c r="K45" i="13" s="1"/>
  <c r="A50" i="6" l="1"/>
  <c r="T50" i="6"/>
  <c r="P51" i="6"/>
  <c r="L40" i="32"/>
  <c r="L38" i="32" s="1"/>
  <c r="K61" i="32"/>
  <c r="K47" i="34" s="1"/>
  <c r="L47" i="13"/>
  <c r="L45" i="13" s="1"/>
  <c r="T51" i="6" l="1"/>
  <c r="A51" i="6"/>
  <c r="P52" i="6"/>
  <c r="L34" i="32"/>
  <c r="L61" i="32" s="1"/>
  <c r="L47" i="34"/>
  <c r="A52" i="6" l="1"/>
  <c r="T52" i="6"/>
  <c r="P53" i="6"/>
  <c r="A53" i="6" l="1"/>
  <c r="T53" i="6"/>
  <c r="P54" i="6"/>
  <c r="A54" i="6" l="1"/>
  <c r="T54" i="6"/>
  <c r="P55" i="6"/>
  <c r="T55" i="6" l="1"/>
  <c r="A55" i="6"/>
  <c r="P56" i="6"/>
  <c r="T56" i="6" l="1"/>
  <c r="A56" i="6"/>
  <c r="P57" i="6"/>
  <c r="F47" i="15"/>
  <c r="A57" i="6" l="1"/>
  <c r="T57" i="6"/>
  <c r="P58" i="6"/>
  <c r="F60" i="15"/>
  <c r="F62" i="15" s="1"/>
  <c r="F5" i="16"/>
  <c r="T58" i="6" l="1"/>
  <c r="A58" i="6"/>
  <c r="P59" i="6"/>
  <c r="E48" i="13"/>
  <c r="F48" i="13" s="1"/>
  <c r="G48" i="13" s="1"/>
  <c r="E47" i="15"/>
  <c r="E5" i="16"/>
  <c r="T59" i="6" l="1"/>
  <c r="A59" i="6"/>
  <c r="P60" i="6"/>
  <c r="E60" i="15"/>
  <c r="E62" i="15" s="1"/>
  <c r="H48" i="13"/>
  <c r="A60" i="6" l="1"/>
  <c r="T60" i="6"/>
  <c r="P61" i="6"/>
  <c r="I48" i="13"/>
  <c r="T61" i="6" l="1"/>
  <c r="A61" i="6"/>
  <c r="P62" i="6"/>
  <c r="J48" i="13"/>
  <c r="T62" i="6" l="1"/>
  <c r="A62" i="6"/>
  <c r="P63" i="6"/>
  <c r="K48" i="13"/>
  <c r="T63" i="6" l="1"/>
  <c r="A63" i="6"/>
  <c r="P64" i="6"/>
  <c r="L48" i="13"/>
  <c r="A64" i="6" l="1"/>
  <c r="T64" i="6"/>
  <c r="P65" i="6"/>
  <c r="N48" i="13"/>
  <c r="T65" i="6" l="1"/>
  <c r="A65" i="6"/>
  <c r="P66" i="6"/>
  <c r="E33" i="11"/>
  <c r="C7" i="11"/>
  <c r="A66" i="6" l="1"/>
  <c r="T66" i="6"/>
  <c r="P67" i="6"/>
  <c r="C5" i="11"/>
  <c r="A67" i="6" l="1"/>
  <c r="T67" i="6"/>
  <c r="P68" i="6"/>
  <c r="C9" i="11"/>
  <c r="J2" i="10" s="1"/>
  <c r="A68" i="6" l="1"/>
  <c r="T68" i="6"/>
  <c r="P69" i="6"/>
  <c r="D2" i="10"/>
  <c r="K2" i="10"/>
  <c r="F2" i="10"/>
  <c r="G2" i="10"/>
  <c r="H2" i="10"/>
  <c r="L2" i="10"/>
  <c r="I2" i="10"/>
  <c r="E2" i="10"/>
  <c r="T69" i="6" l="1"/>
  <c r="A69" i="6"/>
  <c r="P70" i="6"/>
  <c r="N2" i="10"/>
  <c r="N3" i="10"/>
  <c r="T70" i="6" l="1"/>
  <c r="A70" i="6"/>
  <c r="P71" i="6"/>
  <c r="D20" i="13"/>
  <c r="D34" i="13" s="1"/>
  <c r="D39" i="13" s="1"/>
  <c r="T71" i="6" l="1"/>
  <c r="A71" i="6"/>
  <c r="P72" i="6"/>
  <c r="D6" i="16"/>
  <c r="E63" i="15"/>
  <c r="E64" i="15" s="1"/>
  <c r="E29" i="32" s="1"/>
  <c r="N33" i="13"/>
  <c r="N65" i="15"/>
  <c r="D8" i="16"/>
  <c r="T72" i="6" l="1"/>
  <c r="A72" i="6"/>
  <c r="P73" i="6"/>
  <c r="E39" i="13"/>
  <c r="D38" i="13"/>
  <c r="D37" i="13" s="1"/>
  <c r="D66" i="13" s="1"/>
  <c r="D2" i="13" s="1"/>
  <c r="D2" i="33" s="1"/>
  <c r="E32" i="13"/>
  <c r="F63" i="15"/>
  <c r="F64" i="15" s="1"/>
  <c r="F29" i="32" s="1"/>
  <c r="F20" i="32" s="1"/>
  <c r="F31" i="32" s="1"/>
  <c r="A73" i="6" l="1"/>
  <c r="T73" i="6"/>
  <c r="P74" i="6"/>
  <c r="F2" i="32"/>
  <c r="F2" i="34" s="1"/>
  <c r="F5" i="36"/>
  <c r="F39" i="13"/>
  <c r="E38" i="13"/>
  <c r="D2" i="15"/>
  <c r="D2" i="14"/>
  <c r="F32" i="13"/>
  <c r="F20" i="13" s="1"/>
  <c r="G63" i="15"/>
  <c r="G64" i="15" s="1"/>
  <c r="G29" i="32" s="1"/>
  <c r="E20" i="13"/>
  <c r="T74" i="6" l="1"/>
  <c r="A74" i="6"/>
  <c r="P75" i="6"/>
  <c r="E37" i="13"/>
  <c r="E66" i="13" s="1"/>
  <c r="G20" i="32"/>
  <c r="G31" i="32" s="1"/>
  <c r="E34" i="13"/>
  <c r="E8" i="16"/>
  <c r="H63" i="15"/>
  <c r="H64" i="15" s="1"/>
  <c r="H29" i="32" s="1"/>
  <c r="H20" i="32" s="1"/>
  <c r="H31" i="32" s="1"/>
  <c r="G32" i="13"/>
  <c r="F8" i="16"/>
  <c r="F34" i="13"/>
  <c r="F38" i="13"/>
  <c r="G39" i="13"/>
  <c r="T75" i="6" l="1"/>
  <c r="A75" i="6"/>
  <c r="P76" i="6"/>
  <c r="F37" i="13"/>
  <c r="F66" i="13" s="1"/>
  <c r="F2" i="13" s="1"/>
  <c r="F2" i="33" s="1"/>
  <c r="H2" i="32"/>
  <c r="H2" i="34" s="1"/>
  <c r="H5" i="36"/>
  <c r="G2" i="32"/>
  <c r="G2" i="34" s="1"/>
  <c r="G5" i="36"/>
  <c r="F6" i="16"/>
  <c r="E6" i="16"/>
  <c r="G20" i="13"/>
  <c r="I63" i="15"/>
  <c r="I64" i="15" s="1"/>
  <c r="I29" i="32" s="1"/>
  <c r="H32" i="13"/>
  <c r="H20" i="13" s="1"/>
  <c r="H39" i="13"/>
  <c r="G38" i="13"/>
  <c r="E2" i="13"/>
  <c r="E2" i="33" s="1"/>
  <c r="T76" i="6" l="1"/>
  <c r="A76" i="6"/>
  <c r="P77" i="6"/>
  <c r="G37" i="13"/>
  <c r="G66" i="13" s="1"/>
  <c r="I20" i="32"/>
  <c r="I31" i="32" s="1"/>
  <c r="H34" i="13"/>
  <c r="H8" i="16"/>
  <c r="I32" i="13"/>
  <c r="I20" i="13" s="1"/>
  <c r="J63" i="15"/>
  <c r="J64" i="15" s="1"/>
  <c r="J29" i="32" s="1"/>
  <c r="J20" i="32" s="1"/>
  <c r="J31" i="32" s="1"/>
  <c r="H38" i="13"/>
  <c r="I39" i="13"/>
  <c r="G8" i="16"/>
  <c r="G34" i="13"/>
  <c r="E2" i="14"/>
  <c r="E2" i="15"/>
  <c r="F2" i="15"/>
  <c r="F2" i="14"/>
  <c r="T77" i="6" l="1"/>
  <c r="A77" i="6"/>
  <c r="P78" i="6"/>
  <c r="H37" i="13"/>
  <c r="H66" i="13" s="1"/>
  <c r="H2" i="13" s="1"/>
  <c r="H2" i="33" s="1"/>
  <c r="J2" i="32"/>
  <c r="J2" i="34" s="1"/>
  <c r="J5" i="36"/>
  <c r="I2" i="32"/>
  <c r="I2" i="34" s="1"/>
  <c r="I5" i="36"/>
  <c r="G6" i="16"/>
  <c r="H6" i="16"/>
  <c r="G2" i="13"/>
  <c r="G2" i="33" s="1"/>
  <c r="J32" i="13"/>
  <c r="K63" i="15"/>
  <c r="K64" i="15" s="1"/>
  <c r="K29" i="32" s="1"/>
  <c r="K20" i="32" s="1"/>
  <c r="K31" i="32" s="1"/>
  <c r="J39" i="13"/>
  <c r="I38" i="13"/>
  <c r="I8" i="16"/>
  <c r="I34" i="13"/>
  <c r="A78" i="6" l="1"/>
  <c r="T78" i="6"/>
  <c r="P79" i="6"/>
  <c r="I37" i="13"/>
  <c r="I66" i="13" s="1"/>
  <c r="I2" i="13" s="1"/>
  <c r="I2" i="33" s="1"/>
  <c r="K2" i="32"/>
  <c r="K2" i="34" s="1"/>
  <c r="K5" i="36"/>
  <c r="I6" i="16"/>
  <c r="J20" i="13"/>
  <c r="L63" i="15"/>
  <c r="L64" i="15" s="1"/>
  <c r="K32" i="13"/>
  <c r="K20" i="13" s="1"/>
  <c r="G2" i="14"/>
  <c r="G2" i="15"/>
  <c r="J38" i="13"/>
  <c r="K39" i="13"/>
  <c r="H2" i="15"/>
  <c r="H2" i="14"/>
  <c r="A79" i="6" l="1"/>
  <c r="T79" i="6"/>
  <c r="P80" i="6"/>
  <c r="J37" i="13"/>
  <c r="J66" i="13" s="1"/>
  <c r="N64" i="15"/>
  <c r="L29" i="32"/>
  <c r="J34" i="13"/>
  <c r="J8" i="16"/>
  <c r="L39" i="13"/>
  <c r="L38" i="13" s="1"/>
  <c r="K38" i="13"/>
  <c r="K8" i="16"/>
  <c r="K34" i="13"/>
  <c r="L32" i="13"/>
  <c r="I2" i="15"/>
  <c r="I2" i="14"/>
  <c r="T80" i="6" l="1"/>
  <c r="A80" i="6"/>
  <c r="P81" i="6"/>
  <c r="K37" i="13"/>
  <c r="K66" i="13" s="1"/>
  <c r="K2" i="13" s="1"/>
  <c r="K2" i="33" s="1"/>
  <c r="L37" i="13"/>
  <c r="L66" i="13" s="1"/>
  <c r="K6" i="16"/>
  <c r="J6" i="16"/>
  <c r="L20" i="32"/>
  <c r="L31" i="32" s="1"/>
  <c r="L20" i="13"/>
  <c r="N32" i="13"/>
  <c r="J2" i="13"/>
  <c r="J2" i="33" s="1"/>
  <c r="T81" i="6" l="1"/>
  <c r="A81" i="6"/>
  <c r="P82" i="6"/>
  <c r="L2" i="32"/>
  <c r="L2" i="34" s="1"/>
  <c r="L5" i="36"/>
  <c r="K2" i="15"/>
  <c r="K2" i="14"/>
  <c r="J2" i="15"/>
  <c r="J2" i="14"/>
  <c r="L34" i="13"/>
  <c r="L8" i="16"/>
  <c r="A82" i="6" l="1"/>
  <c r="T82" i="6"/>
  <c r="P83" i="6"/>
  <c r="L6" i="16"/>
  <c r="L2" i="13"/>
  <c r="L2" i="33" s="1"/>
  <c r="N2" i="33" s="1"/>
  <c r="A83" i="6" l="1"/>
  <c r="T83" i="6"/>
  <c r="P84" i="6"/>
  <c r="L2" i="14"/>
  <c r="N2" i="14" s="1"/>
  <c r="L2" i="15"/>
  <c r="N2" i="15" s="1"/>
  <c r="N2" i="13"/>
  <c r="T84" i="6" l="1"/>
  <c r="A84" i="6"/>
  <c r="P85" i="6"/>
  <c r="E20" i="32"/>
  <c r="E31" i="32" s="1"/>
  <c r="E5" i="36" s="1"/>
  <c r="N29" i="32"/>
  <c r="A85" i="6" l="1"/>
  <c r="T85" i="6"/>
  <c r="P86" i="6"/>
  <c r="E49" i="34"/>
  <c r="F47" i="34"/>
  <c r="E2" i="32"/>
  <c r="N2" i="32" s="1"/>
  <c r="A86" i="6" l="1"/>
  <c r="T86" i="6"/>
  <c r="E4" i="34"/>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charset val="1"/>
          </rPr>
          <t>Dovilė Mušinskaitė:</t>
        </r>
        <r>
          <rPr>
            <sz val="9"/>
            <color indexed="81"/>
            <rFont val="Tahoma"/>
            <charset val="1"/>
          </rPr>
          <t xml:space="preserve">
Pakeista, buvo 50,00 %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<sst xmlns="http://schemas.openxmlformats.org/spreadsheetml/2006/main" count="1763" uniqueCount="1053">
  <si>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</si>
  <si>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</si>
  <si>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</si>
  <si>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</si>
  <si>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</si>
  <si>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</si>
  <si>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</si>
  <si>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</si>
  <si>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</si>
  <si>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</si>
  <si>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</si>
  <si>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</si>
  <si>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</si>
  <si>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</si>
  <si>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</si>
  <si>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</si>
  <si>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</si>
  <si>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</si>
  <si>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</si>
  <si>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</si>
  <si>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</si>
  <si>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</si>
  <si>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</si>
  <si>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</si>
  <si>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</si>
  <si>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</si>
  <si>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</si>
  <si>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</si>
  <si>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</si>
  <si>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</si>
  <si>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</si>
  <si>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</si>
  <si>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</si>
  <si>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</si>
  <si>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</si>
  <si>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</si>
  <si>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</si>
  <si>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</si>
  <si>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</si>
  <si>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</si>
  <si>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</si>
  <si>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</si>
  <si>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</si>
  <si>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</si>
  <si>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</si>
  <si>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</si>
  <si>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</si>
  <si>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</si>
  <si>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</si>
  <si>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</si>
  <si>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</si>
  <si>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</si>
  <si>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</si>
  <si>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</si>
  <si>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</si>
  <si>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</si>
  <si>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</si>
  <si>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</si>
  <si>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</si>
  <si>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</si>
  <si>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</si>
  <si>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</si>
  <si>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</si>
  <si>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</si>
  <si>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</si>
  <si>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</si>
  <si>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</si>
  <si>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</si>
  <si>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</si>
  <si>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</si>
  <si>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</si>
  <si>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</si>
  <si>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</si>
  <si>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</si>
  <si>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</si>
  <si>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</si>
  <si>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</si>
  <si>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</si>
  <si>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</si>
  <si>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</si>
  <si>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</si>
  <si>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</si>
  <si>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</si>
  <si>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</si>
  <si>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</si>
  <si>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</si>
  <si>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</si>
  <si>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</si>
  <si>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</si>
  <si>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</si>
  <si>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</si>
  <si>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</si>
  <si>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</si>
  <si>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</si>
  <si>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</si>
  <si>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</si>
  <si>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</si>
  <si>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</si>
  <si>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</si>
  <si>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</si>
  <si>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</si>
  <si>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</si>
  <si>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</si>
  <si>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</si>
  <si>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</si>
  <si>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</si>
  <si>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</si>
  <si>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</si>
  <si>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</si>
  <si>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</si>
  <si>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</si>
  <si>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</si>
  <si>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</si>
  <si>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</si>
  <si>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</si>
  <si>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</si>
  <si>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</si>
  <si>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</si>
  <si>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</si>
  <si>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</si>
  <si>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</si>
  <si>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</si>
  <si>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</si>
  <si>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</si>
  <si>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</si>
  <si>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</si>
  <si>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</si>
  <si>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</si>
  <si>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</si>
  <si>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</si>
  <si>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</si>
  <si>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</si>
  <si>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</si>
  <si>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</si>
  <si>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</si>
  <si>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</si>
  <si>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</si>
  <si>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</si>
  <si>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</si>
  <si>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</si>
  <si>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</si>
  <si>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</si>
  <si>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</si>
  <si>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</si>
  <si>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</si>
  <si>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</si>
  <si>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</si>
  <si>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</si>
  <si>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</si>
  <si>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</si>
  <si>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</si>
  <si>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</si>
  <si>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</si>
  <si>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</si>
  <si>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</si>
  <si>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</si>
  <si>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</si>
  <si>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</si>
  <si>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</si>
  <si>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</si>
  <si>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</si>
  <si>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</si>
  <si>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</si>
  <si>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</si>
  <si>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</si>
  <si>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</si>
  <si>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</si>
  <si>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</si>
  <si>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</si>
  <si>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</si>
  <si>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</si>
  <si>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</si>
  <si>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</si>
  <si>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</si>
  <si>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</si>
  <si>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</si>
  <si>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</si>
  <si>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</si>
  <si>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</si>
  <si>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</si>
  <si>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</si>
  <si>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</si>
  <si>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</si>
  <si>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</si>
  <si>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</si>
  <si>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</si>
  <si>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</si>
  <si>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</si>
  <si>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</si>
  <si>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</si>
  <si>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</si>
  <si>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</si>
  <si>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</si>
  <si>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</si>
  <si>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</si>
  <si>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</si>
  <si>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</si>
  <si>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</si>
  <si>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</si>
  <si>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</si>
  <si>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</si>
  <si>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</si>
  <si>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</si>
  <si>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</si>
  <si>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</si>
  <si>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</si>
  <si>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</si>
  <si>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</si>
  <si>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</si>
  <si>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</si>
  <si>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</si>
  <si>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</si>
  <si>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</si>
  <si>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</si>
  <si>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</si>
  <si>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</si>
  <si>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</si>
  <si>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</si>
  <si>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</si>
  <si>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</si>
  <si>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</si>
  <si>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</si>
  <si>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</si>
  <si>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</si>
  <si>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</si>
  <si>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</si>
  <si>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</si>
  <si>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</si>
  <si>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</si>
  <si>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</si>
  <si>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</si>
  <si>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</si>
  <si>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</si>
  <si>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</si>
  <si>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</si>
  <si>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</si>
  <si>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</si>
  <si>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</si>
  <si>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</si>
  <si>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</si>
  <si>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</si>
  <si>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</si>
  <si>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</si>
  <si>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</si>
  <si>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</si>
  <si>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</si>
  <si>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</si>
  <si>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</si>
  <si>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</si>
  <si>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</si>
  <si>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</si>
  <si>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</si>
  <si>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</si>
  <si>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</si>
  <si>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</si>
  <si>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</si>
  <si>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</si>
  <si>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</si>
  <si>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</si>
  <si>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</si>
  <si>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</si>
  <si>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</si>
  <si>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</si>
  <si>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</si>
  <si>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</si>
  <si>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</si>
  <si>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</si>
  <si>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</si>
  <si>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</si>
  <si>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</si>
  <si>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</si>
  <si>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</si>
  <si>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</si>
  <si>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</si>
  <si>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</si>
  <si>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</si>
  <si>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</si>
  <si>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</si>
  <si>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</si>
  <si>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</si>
  <si>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</si>
  <si>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</si>
  <si>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</si>
  <si>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</si>
  <si>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</si>
  <si>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</si>
  <si>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</si>
  <si>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</si>
  <si>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</si>
  <si>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</si>
  <si>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</si>
  <si>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</si>
  <si>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</si>
  <si>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</si>
  <si>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</si>
  <si>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</si>
  <si>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</si>
  <si>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</si>
  <si>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</si>
  <si>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</si>
  <si>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</si>
  <si>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</si>
  <si>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</si>
  <si>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</si>
  <si>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</si>
  <si>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</si>
  <si>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</si>
  <si>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</si>
  <si>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</si>
  <si>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</si>
  <si>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</si>
  <si>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</si>
  <si>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</si>
  <si>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</si>
  <si>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</si>
  <si>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</si>
  <si>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</si>
  <si>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</si>
  <si>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</si>
  <si>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</si>
  <si>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</si>
  <si>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</si>
  <si>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</si>
  <si>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</si>
  <si>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</si>
  <si>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</si>
  <si>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</si>
  <si>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</si>
  <si>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</si>
  <si>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</si>
  <si>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</si>
  <si>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</si>
  <si>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</si>
  <si>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</si>
  <si>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</si>
  <si>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</si>
  <si>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</si>
  <si>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</si>
  <si>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</si>
  <si>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</si>
  <si>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</si>
  <si>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</si>
  <si>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</si>
  <si>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</si>
  <si>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</si>
  <si>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</si>
  <si>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</si>
  <si>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</si>
  <si>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</si>
  <si>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</si>
  <si>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</si>
  <si>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</si>
  <si>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</si>
  <si>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</si>
  <si>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</si>
  <si>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</si>
  <si>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</si>
  <si>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</si>
  <si>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</si>
  <si>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</si>
  <si>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</si>
  <si>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</si>
  <si>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</si>
  <si>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</si>
  <si>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</si>
  <si>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</si>
  <si>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</si>
  <si>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</si>
  <si>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</si>
  <si>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</si>
  <si>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</si>
  <si>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</si>
  <si>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</si>
  <si>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</si>
  <si>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</si>
  <si>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</si>
  <si>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</si>
  <si>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</si>
  <si>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</si>
  <si>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</si>
  <si>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</si>
  <si>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</si>
  <si>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</si>
  <si>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</si>
  <si>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</si>
  <si>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</si>
  <si>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</si>
  <si>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</si>
  <si>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</si>
  <si>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</si>
  <si>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</si>
  <si>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</si>
  <si>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</si>
  <si>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</si>
  <si>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</si>
  <si>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</si>
  <si>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</si>
  <si>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</si>
  <si>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</si>
  <si>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</si>
  <si>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</si>
  <si>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</si>
  <si>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</si>
  <si>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</si>
  <si>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</si>
  <si>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</si>
  <si>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</si>
  <si>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</si>
  <si>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</si>
  <si>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</si>
  <si>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</si>
  <si>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</si>
  <si>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</si>
  <si>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</si>
  <si>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</si>
  <si>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</si>
  <si>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</si>
  <si>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</si>
  <si>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</si>
  <si>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</si>
  <si>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</si>
  <si>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</si>
  <si>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</si>
  <si>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</si>
  <si>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</si>
  <si>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</si>
  <si>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</si>
  <si>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</si>
  <si>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</si>
  <si>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</si>
  <si>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</si>
  <si>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</si>
  <si>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</si>
  <si>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</si>
  <si>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</si>
  <si>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</si>
  <si>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</si>
  <si>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</si>
  <si>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</si>
  <si>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</si>
  <si>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</si>
  <si>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</si>
  <si>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</si>
  <si>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</si>
  <si>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</si>
  <si>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</si>
  <si>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</si>
  <si>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</si>
  <si>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</si>
  <si>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</si>
  <si>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</si>
  <si>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</si>
  <si>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</si>
  <si>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</si>
  <si>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</si>
  <si>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</si>
  <si>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</si>
  <si>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</si>
  <si>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</si>
  <si>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</si>
  <si>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</si>
  <si>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</si>
  <si>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</si>
  <si>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</si>
  <si>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</si>
  <si>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</si>
  <si>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</si>
  <si>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</si>
  <si>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</si>
  <si>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</si>
  <si>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</si>
  <si>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</si>
  <si>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</si>
  <si>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</si>
  <si>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</si>
  <si>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</si>
  <si>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</si>
  <si>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</si>
  <si>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</si>
  <si>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</si>
  <si>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</si>
  <si>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</si>
  <si>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</si>
  <si>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</si>
  <si>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</si>
  <si>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</si>
  <si>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</si>
  <si>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</si>
  <si>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</si>
  <si>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</si>
  <si>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</si>
  <si>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</si>
  <si>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</si>
  <si>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</si>
  <si>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</si>
  <si>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</si>
  <si>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</si>
  <si>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</si>
  <si>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</si>
  <si>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</si>
  <si>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</si>
  <si>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</si>
  <si>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</si>
  <si>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</si>
  <si>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</si>
  <si>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</si>
  <si>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</si>
  <si>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</si>
  <si>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</si>
  <si>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</si>
  <si>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</si>
  <si>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</si>
  <si>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</si>
  <si>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</si>
  <si>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</si>
  <si>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</si>
  <si>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</si>
  <si>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</si>
  <si>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</si>
  <si>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</si>
  <si>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</si>
  <si>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</si>
  <si>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</si>
  <si>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</si>
  <si>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</si>
  <si>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</si>
  <si>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</si>
  <si>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</si>
  <si>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</si>
  <si>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</si>
  <si>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</si>
  <si>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</si>
  <si>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</si>
  <si>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</si>
  <si>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</si>
  <si>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</si>
  <si>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</si>
  <si>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</si>
  <si>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</si>
  <si>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</si>
  <si>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</si>
  <si>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</si>
  <si>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</si>
  <si>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</si>
  <si>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</si>
  <si>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</si>
  <si>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</si>
  <si>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</si>
  <si>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</si>
  <si>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</si>
  <si>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</si>
  <si>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</si>
  <si>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</si>
  <si>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</si>
  <si>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</si>
  <si>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</si>
  <si>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</si>
  <si>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</si>
  <si>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</si>
  <si>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</si>
  <si>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</si>
  <si>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</si>
  <si>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</si>
  <si>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</si>
  <si>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</si>
  <si>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</si>
  <si>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</si>
  <si>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</si>
  <si>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</si>
  <si>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</si>
  <si>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</si>
  <si>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</si>
  <si>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</si>
  <si>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</si>
  <si>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</si>
  <si>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</si>
  <si>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</si>
  <si>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</si>
  <si>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</si>
  <si>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</si>
  <si>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</si>
  <si>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</si>
  <si>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</si>
  <si>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</si>
  <si>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</si>
  <si>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</si>
  <si>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</si>
  <si>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</si>
  <si>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</si>
  <si>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</si>
  <si>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</si>
  <si>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</si>
  <si>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</si>
  <si>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</si>
  <si>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</si>
  <si>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</si>
  <si>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</si>
  <si>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</si>
  <si>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</si>
  <si>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</si>
  <si>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</si>
  <si>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</si>
  <si>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</si>
  <si>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</si>
  <si>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</si>
  <si>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</si>
  <si>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</si>
  <si>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</si>
  <si>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</si>
  <si>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</si>
  <si>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</si>
  <si>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</si>
  <si>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</si>
  <si>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</si>
  <si>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</si>
  <si>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</si>
  <si>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</si>
  <si>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</si>
  <si>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</si>
  <si>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</si>
  <si>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</si>
  <si>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</si>
  <si>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</si>
  <si>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</si>
  <si>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</si>
  <si>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</si>
  <si>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</si>
  <si>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</si>
  <si>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</si>
  <si>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</si>
  <si>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</si>
  <si>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</si>
  <si>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</si>
  <si>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</si>
  <si>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</si>
  <si>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</si>
  <si>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</si>
  <si>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</si>
  <si>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</si>
  <si>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</si>
  <si>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</si>
  <si>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</si>
  <si>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</si>
  <si>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</si>
  <si>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</si>
  <si>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</si>
  <si>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</si>
  <si>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</si>
  <si>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</si>
  <si>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</si>
  <si>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</si>
  <si>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</si>
  <si>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</si>
  <si>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</si>
  <si>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</si>
  <si>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</si>
  <si>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</si>
  <si>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</si>
  <si>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</si>
  <si>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</si>
  <si>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</si>
  <si>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</si>
  <si>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</si>
  <si>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</si>
  <si>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</si>
  <si>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</si>
  <si>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</si>
  <si>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</si>
  <si>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</si>
  <si>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</si>
  <si>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</si>
  <si>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</si>
  <si>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</si>
  <si>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</si>
  <si>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</si>
  <si>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</si>
  <si>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</si>
  <si>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</si>
  <si>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</si>
  <si>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</si>
  <si>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</si>
  <si>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</si>
  <si>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</si>
  <si>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</si>
  <si>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</si>
  <si>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</si>
  <si>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</si>
  <si>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</si>
  <si>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</si>
  <si>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</si>
  <si>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</si>
  <si>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</si>
  <si>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</si>
  <si>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</si>
  <si>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</si>
  <si>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</si>
  <si>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</si>
  <si>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</si>
  <si>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</si>
  <si>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</si>
  <si>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</si>
  <si>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</si>
  <si>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</si>
  <si>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</si>
  <si>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</si>
  <si>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</si>
  <si>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</si>
  <si>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</si>
  <si>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</si>
  <si>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</si>
  <si>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</si>
  <si>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</si>
  <si>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</si>
  <si>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</si>
  <si>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</si>
  <si>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</si>
  <si>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</si>
  <si>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</si>
  <si>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</si>
  <si>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</si>
  <si>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</si>
  <si>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</si>
  <si>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</si>
  <si>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</si>
  <si>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</si>
  <si>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</si>
  <si>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</si>
  <si>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</si>
  <si>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</si>
  <si>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</si>
  <si>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</si>
  <si>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</si>
  <si>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</si>
  <si>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</si>
  <si>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</si>
  <si>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</si>
  <si>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</si>
  <si>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</si>
  <si>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</si>
  <si>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</si>
  <si>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</si>
  <si>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</si>
  <si>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</si>
  <si>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</si>
  <si>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</si>
  <si>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</si>
  <si>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</si>
  <si>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</si>
  <si>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</si>
  <si>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</si>
  <si>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</si>
  <si>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</si>
  <si>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</si>
  <si>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</si>
  <si>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</si>
  <si>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</si>
  <si>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</si>
  <si>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</si>
  <si>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</si>
  <si>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</si>
  <si>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</si>
  <si>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</si>
  <si>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</si>
  <si>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</si>
  <si>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</si>
  <si>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</si>
  <si>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</si>
  <si>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</si>
  <si>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</si>
  <si>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</si>
  <si>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</si>
  <si>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</si>
  <si>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</si>
  <si>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</si>
  <si>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</si>
  <si>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</si>
  <si>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</si>
  <si>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</si>
  <si>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</si>
  <si>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</si>
  <si>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</si>
  <si>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</si>
  <si>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</si>
  <si>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</si>
  <si>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</si>
  <si>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</si>
  <si>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</si>
  <si>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</si>
  <si>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</si>
  <si>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</si>
  <si>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</si>
  <si>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</si>
  <si>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</si>
  <si>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</si>
  <si>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</si>
  <si>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</si>
  <si>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</si>
  <si>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</si>
  <si>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</si>
  <si>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</si>
  <si>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</si>
  <si>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</si>
  <si>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</si>
  <si>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</si>
  <si>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</si>
  <si>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</si>
  <si>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</si>
  <si>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</si>
  <si>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</si>
  <si>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</si>
  <si>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</si>
  <si>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</si>
  <si>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</si>
  <si>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</si>
  <si>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</si>
  <si>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</si>
  <si>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</si>
  <si>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</si>
  <si>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</si>
  <si>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</si>
  <si>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</si>
  <si>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</si>
  <si>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</si>
  <si>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</si>
  <si>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</si>
  <si>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</si>
  <si>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</si>
  <si>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</si>
  <si>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</si>
  <si>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</si>
  <si>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</si>
  <si>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</si>
  <si>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</si>
  <si>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</si>
  <si>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</si>
  <si>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</si>
  <si>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</si>
  <si>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</si>
  <si>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</si>
  <si>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</si>
  <si>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</si>
  <si>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</si>
  <si>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</si>
  <si>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</si>
  <si>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</si>
  <si>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</si>
  <si>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</si>
  <si>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</si>
  <si>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</si>
  <si>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</si>
  <si>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</si>
  <si>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</si>
  <si>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</si>
  <si>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</si>
  <si>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</si>
  <si>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</si>
  <si>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</si>
  <si>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</si>
  <si>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</si>
  <si>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</si>
  <si>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</si>
  <si>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</si>
  <si>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</si>
  <si>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</si>
  <si>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</si>
  <si>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</si>
  <si>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</si>
  <si>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</si>
  <si>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</si>
  <si>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</si>
  <si>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</si>
  <si>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</si>
  <si>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</si>
  <si>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</si>
  <si>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</si>
  <si>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</si>
  <si>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</si>
  <si>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</si>
  <si>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</si>
  <si>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</si>
  <si>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</si>
  <si>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</si>
  <si>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</si>
  <si>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</si>
  <si>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</si>
  <si>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</si>
  <si>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</si>
  <si>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</si>
  <si>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</si>
  <si>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</si>
  <si>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</si>
  <si>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</si>
  <si>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</si>
  <si>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</si>
  <si>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</si>
  <si>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</si>
  <si>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</si>
  <si>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</si>
  <si>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</si>
  <si>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</si>
  <si>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</si>
  <si>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</si>
  <si>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</si>
  <si>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</si>
  <si>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</si>
  <si>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</si>
  <si>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</si>
  <si>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</si>
  <si>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</si>
  <si>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</si>
  <si>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</si>
  <si>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</si>
  <si>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</si>
  <si>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</si>
  <si>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</si>
  <si>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</si>
  <si>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</si>
  <si>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</si>
  <si>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</si>
  <si>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</si>
  <si>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</si>
  <si>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</si>
  <si>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</si>
  <si>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</si>
  <si>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</si>
  <si>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</si>
  <si>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</si>
  <si>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</si>
  <si>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</si>
  <si>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</si>
  <si>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</si>
  <si>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</si>
  <si>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</si>
  <si>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</si>
  <si>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</si>
  <si>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</si>
  <si>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</si>
  <si>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</si>
  <si>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</si>
  <si>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</si>
  <si>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</si>
  <si>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</si>
  <si>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</si>
  <si>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</si>
  <si>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</si>
  <si>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</si>
  <si>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</si>
  <si>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</si>
  <si>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</si>
  <si>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</si>
  <si>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</si>
  <si>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</si>
  <si>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</si>
  <si>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</si>
  <si>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</si>
  <si>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</si>
  <si>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</si>
  <si>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</si>
  <si>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</si>
  <si>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</si>
  <si>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</si>
  <si>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</si>
  <si>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</si>
  <si>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</si>
  <si>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</si>
  <si>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</si>
  <si>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</si>
  <si>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</si>
  <si>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</si>
  <si>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</si>
  <si>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</si>
  <si>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</si>
  <si>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</si>
  <si>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</si>
  <si>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</si>
  <si>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</si>
  <si>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</si>
  <si>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</si>
  <si>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</si>
  <si>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</si>
  <si>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</si>
  <si>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</si>
  <si>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</si>
  <si>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</si>
  <si>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</si>
  <si>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</si>
  <si>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</si>
  <si>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</si>
  <si>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</si>
  <si>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</si>
  <si>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</si>
  <si>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</si>
  <si>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</si>
  <si>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</si>
  <si>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</si>
  <si>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</si>
  <si>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</si>
  <si>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</si>
  <si>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</si>
  <si>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</si>
  <si>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</si>
  <si>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</si>
  <si>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</si>
  <si>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</si>
  <si>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</si>
  <si>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</si>
  <si>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</si>
  <si>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</si>
  <si>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</si>
  <si>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</si>
  <si>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</si>
  <si>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</si>
  <si>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</si>
  <si>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</si>
  <si>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</si>
  <si>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</si>
  <si>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</si>
  <si>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</si>
  <si>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</si>
  <si>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</si>
  <si>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</si>
  <si>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</si>
  <si>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</si>
  <si>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</si>
  <si>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</si>
  <si>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</si>
  <si>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</si>
  <si>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</si>
  <si>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</si>
  <si>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</si>
  <si>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</si>
  <si>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</si>
  <si>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</si>
  <si>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</si>
  <si>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</si>
  <si>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</si>
  <si>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</si>
  <si>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</si>
  <si>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</si>
  <si>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</si>
  <si>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</si>
  <si>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</si>
  <si>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</si>
  <si>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</si>
  <si>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</si>
  <si>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</si>
  <si>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</si>
  <si>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</si>
  <si>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</si>
  <si>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</si>
  <si>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</si>
  <si>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</si>
  <si>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Teikiamas pagal Raseinių rajono vietos veiklos grupės „Raseinių krašto bendrija“  vietos plėtros strategijos priemonės „Ekonominės rajono plėtros skatinimas, kuriant naujus verslus rajone“ rūšį „Ne žemės ūkio verslo plėtra“ , Nr. RASE-LEADER-20VVG-02-02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</si>
</sst>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811</v>
      </c>
      <c r="D12" t="s">
        <v>812</v>
      </c>
      <c r="E12" t="s">
        <v>755</v>
      </c>
      <c r="H12" t="s">
        <v>92</v>
      </c>
    </row>
    <row r="13" spans="1:8" x14ac:dyDescent="0.25">
      <c r="A13" t="s">
        <v>812</v>
      </c>
      <c r="B13" t="s">
        <v>813</v>
      </c>
      <c r="D13" t="s">
        <v>0</v>
      </c>
      <c r="E13" t="s">
        <v>896</v>
      </c>
      <c r="G13" t="s">
        <v>93</v>
      </c>
      <c r="H13" t="s">
        <v>94</v>
      </c>
    </row>
    <row r="14" spans="1:8" x14ac:dyDescent="0.25">
      <c r="A14" t="s">
        <v>814</v>
      </c>
      <c r="B14" t="s">
        <v>815</v>
      </c>
      <c r="D14" t="s">
        <v>7</v>
      </c>
      <c r="E14" t="s">
        <v>756</v>
      </c>
      <c r="G14" t="s">
        <v>812</v>
      </c>
      <c r="H14" t="s">
        <v>95</v>
      </c>
    </row>
    <row r="15" spans="1:8" x14ac:dyDescent="0.25">
      <c r="A15" t="s">
        <v>816</v>
      </c>
      <c r="B15" t="s">
        <v>817</v>
      </c>
      <c r="D15" t="s">
        <v>245</v>
      </c>
      <c r="E15" t="s">
        <v>897</v>
      </c>
      <c r="G15" t="s">
        <v>0</v>
      </c>
      <c r="H15" t="s">
        <v>913</v>
      </c>
    </row>
    <row r="16" spans="1:8" x14ac:dyDescent="0.25">
      <c r="A16" t="s">
        <v>818</v>
      </c>
      <c r="B16" t="s">
        <v>819</v>
      </c>
      <c r="D16" t="s">
        <v>246</v>
      </c>
      <c r="E16" t="s">
        <v>757</v>
      </c>
      <c r="G16" t="s">
        <v>7</v>
      </c>
      <c r="H16" t="s">
        <v>914</v>
      </c>
    </row>
    <row r="17" spans="1:8" x14ac:dyDescent="0.25">
      <c r="A17" t="s">
        <v>820</v>
      </c>
      <c r="B17" t="s">
        <v>821</v>
      </c>
      <c r="D17" t="s">
        <v>8</v>
      </c>
      <c r="E17" t="s">
        <v>758</v>
      </c>
      <c r="G17" t="s">
        <v>8</v>
      </c>
      <c r="H17" t="s">
        <v>915</v>
      </c>
    </row>
    <row r="18" spans="1:8" x14ac:dyDescent="0.25">
      <c r="A18" t="s">
        <v>822</v>
      </c>
      <c r="B18" t="s">
        <v>823</v>
      </c>
      <c r="D18" t="s">
        <v>832</v>
      </c>
      <c r="E18" t="s">
        <v>759</v>
      </c>
      <c r="G18" t="s">
        <v>832</v>
      </c>
      <c r="H18" t="s">
        <v>97</v>
      </c>
    </row>
    <row r="19" spans="1:8" x14ac:dyDescent="0.25">
      <c r="A19" t="s">
        <v>824</v>
      </c>
      <c r="B19" t="s">
        <v>825</v>
      </c>
      <c r="D19" t="s">
        <v>0</v>
      </c>
      <c r="E19" t="s">
        <v>760</v>
      </c>
      <c r="G19" t="s">
        <v>0</v>
      </c>
      <c r="H19" t="s">
        <v>98</v>
      </c>
    </row>
    <row r="20" spans="1:8" x14ac:dyDescent="0.25">
      <c r="A20" t="s">
        <v>826</v>
      </c>
      <c r="B20" t="s">
        <v>827</v>
      </c>
      <c r="D20" t="s">
        <v>7</v>
      </c>
      <c r="E20" t="s">
        <v>761</v>
      </c>
      <c r="G20" t="s">
        <v>7</v>
      </c>
      <c r="H20" t="s">
        <v>39</v>
      </c>
    </row>
    <row r="21" spans="1:8" x14ac:dyDescent="0.25">
      <c r="A21" t="s">
        <v>828</v>
      </c>
      <c r="B21" t="s">
        <v>829</v>
      </c>
      <c r="D21" t="s">
        <v>8</v>
      </c>
      <c r="E21" t="s">
        <v>762</v>
      </c>
      <c r="G21" t="s">
        <v>8</v>
      </c>
      <c r="H21" t="s">
        <v>56</v>
      </c>
    </row>
    <row r="22" spans="1:8" x14ac:dyDescent="0.25">
      <c r="A22" t="s">
        <v>830</v>
      </c>
      <c r="B22" t="s">
        <v>831</v>
      </c>
      <c r="D22" t="s">
        <v>247</v>
      </c>
      <c r="E22" t="s">
        <v>763</v>
      </c>
      <c r="G22" t="s">
        <v>101</v>
      </c>
      <c r="H22" t="s">
        <v>40</v>
      </c>
    </row>
    <row r="23" spans="1:8" x14ac:dyDescent="0.25">
      <c r="A23" t="s">
        <v>832</v>
      </c>
      <c r="B23" t="s">
        <v>833</v>
      </c>
      <c r="D23" t="s">
        <v>340</v>
      </c>
      <c r="E23" t="s">
        <v>764</v>
      </c>
      <c r="G23" t="s">
        <v>9</v>
      </c>
      <c r="H23" t="s">
        <v>916</v>
      </c>
    </row>
    <row r="24" spans="1:8" x14ac:dyDescent="0.25">
      <c r="A24" t="s">
        <v>834</v>
      </c>
      <c r="B24" t="s">
        <v>835</v>
      </c>
      <c r="D24" t="s">
        <v>898</v>
      </c>
      <c r="E24" t="s">
        <v>765</v>
      </c>
      <c r="G24" t="s">
        <v>21</v>
      </c>
      <c r="H24" t="s">
        <v>769</v>
      </c>
    </row>
    <row r="25" spans="1:8" x14ac:dyDescent="0.25">
      <c r="A25" t="s">
        <v>836</v>
      </c>
      <c r="B25" t="s">
        <v>837</v>
      </c>
      <c r="D25" t="s">
        <v>899</v>
      </c>
      <c r="E25" t="s">
        <v>900</v>
      </c>
      <c r="G25" t="s">
        <v>34</v>
      </c>
      <c r="H25" t="s">
        <v>917</v>
      </c>
    </row>
    <row r="26" spans="1:8" x14ac:dyDescent="0.25">
      <c r="A26" t="s">
        <v>838</v>
      </c>
      <c r="B26" t="s">
        <v>839</v>
      </c>
      <c r="D26" t="s">
        <v>901</v>
      </c>
      <c r="E26" t="s">
        <v>902</v>
      </c>
      <c r="G26" t="s">
        <v>834</v>
      </c>
      <c r="H26" t="s">
        <v>100</v>
      </c>
    </row>
    <row r="27" spans="1:8" x14ac:dyDescent="0.25">
      <c r="A27" t="s">
        <v>840</v>
      </c>
      <c r="B27" t="s">
        <v>841</v>
      </c>
      <c r="D27" t="s">
        <v>903</v>
      </c>
      <c r="E27" t="s">
        <v>904</v>
      </c>
      <c r="G27" t="s">
        <v>0</v>
      </c>
      <c r="H27" s="408" t="s">
        <v>918</v>
      </c>
    </row>
    <row r="28" spans="1:8" x14ac:dyDescent="0.25">
      <c r="A28" t="s">
        <v>842</v>
      </c>
      <c r="B28" t="s">
        <v>843</v>
      </c>
      <c r="D28" t="s">
        <v>905</v>
      </c>
      <c r="E28" t="s">
        <v>906</v>
      </c>
      <c r="G28" t="s">
        <v>7</v>
      </c>
      <c r="H28" s="408" t="s">
        <v>919</v>
      </c>
    </row>
    <row r="29" spans="1:8" x14ac:dyDescent="0.25">
      <c r="A29" t="s">
        <v>844</v>
      </c>
      <c r="B29" t="s">
        <v>845</v>
      </c>
      <c r="D29" t="s">
        <v>907</v>
      </c>
      <c r="E29" t="s">
        <v>908</v>
      </c>
      <c r="G29" t="s">
        <v>104</v>
      </c>
      <c r="H29" t="s">
        <v>105</v>
      </c>
    </row>
    <row r="30" spans="1:8" x14ac:dyDescent="0.25">
      <c r="A30" t="s">
        <v>846</v>
      </c>
      <c r="B30" t="s">
        <v>847</v>
      </c>
      <c r="D30" t="s">
        <v>909</v>
      </c>
      <c r="E30" t="s">
        <v>910</v>
      </c>
      <c r="G30" t="s">
        <v>812</v>
      </c>
      <c r="H30" t="s">
        <v>920</v>
      </c>
    </row>
    <row r="31" spans="1:8" x14ac:dyDescent="0.25">
      <c r="A31" t="s">
        <v>848</v>
      </c>
      <c r="B31" t="s">
        <v>849</v>
      </c>
      <c r="D31" t="s">
        <v>911</v>
      </c>
      <c r="E31" t="s">
        <v>912</v>
      </c>
      <c r="G31" t="s">
        <v>0</v>
      </c>
      <c r="H31" t="s">
        <v>770</v>
      </c>
    </row>
    <row r="32" spans="1:8" x14ac:dyDescent="0.25">
      <c r="A32" t="s">
        <v>850</v>
      </c>
      <c r="B32" t="s">
        <v>851</v>
      </c>
      <c r="D32" t="s">
        <v>834</v>
      </c>
      <c r="E32" t="s">
        <v>766</v>
      </c>
      <c r="G32" t="s">
        <v>7</v>
      </c>
      <c r="H32" t="s">
        <v>771</v>
      </c>
    </row>
    <row r="33" spans="1:9" x14ac:dyDescent="0.25">
      <c r="A33" t="s">
        <v>852</v>
      </c>
      <c r="B33" t="s">
        <v>853</v>
      </c>
      <c r="D33" t="s">
        <v>860</v>
      </c>
      <c r="E33" t="s">
        <v>767</v>
      </c>
      <c r="G33" t="s">
        <v>8</v>
      </c>
      <c r="H33" t="s">
        <v>772</v>
      </c>
    </row>
    <row r="34" spans="1:9" x14ac:dyDescent="0.25">
      <c r="A34" t="s">
        <v>854</v>
      </c>
      <c r="B34" t="s">
        <v>855</v>
      </c>
      <c r="D34" t="s">
        <v>862</v>
      </c>
      <c r="E34" t="s">
        <v>768</v>
      </c>
      <c r="G34" t="s">
        <v>832</v>
      </c>
      <c r="H34" t="s">
        <v>921</v>
      </c>
    </row>
    <row r="35" spans="1:9" x14ac:dyDescent="0.25">
      <c r="A35" t="s">
        <v>104</v>
      </c>
      <c r="B35" t="s">
        <v>856</v>
      </c>
      <c r="G35" t="s">
        <v>0</v>
      </c>
      <c r="H35" t="s">
        <v>922</v>
      </c>
    </row>
    <row r="36" spans="1:9" x14ac:dyDescent="0.25">
      <c r="A36" t="s">
        <v>812</v>
      </c>
      <c r="B36" t="s">
        <v>857</v>
      </c>
      <c r="G36" t="s">
        <v>7</v>
      </c>
      <c r="H36" t="s">
        <v>113</v>
      </c>
    </row>
    <row r="37" spans="1:9" x14ac:dyDescent="0.25">
      <c r="A37" t="s">
        <v>832</v>
      </c>
      <c r="B37" t="s">
        <v>858</v>
      </c>
      <c r="G37" t="s">
        <v>834</v>
      </c>
      <c r="H37" t="s">
        <v>923</v>
      </c>
    </row>
    <row r="38" spans="1:9" x14ac:dyDescent="0.25">
      <c r="A38" t="s">
        <v>834</v>
      </c>
      <c r="B38" t="s">
        <v>859</v>
      </c>
      <c r="G38" t="s">
        <v>0</v>
      </c>
      <c r="H38" t="s">
        <v>924</v>
      </c>
    </row>
    <row r="39" spans="1:9" x14ac:dyDescent="0.25">
      <c r="A39" t="s">
        <v>860</v>
      </c>
      <c r="B39" t="s">
        <v>861</v>
      </c>
      <c r="G39" t="s">
        <v>7</v>
      </c>
      <c r="H39" t="s">
        <v>925</v>
      </c>
    </row>
    <row r="40" spans="1:9" x14ac:dyDescent="0.25">
      <c r="A40" t="s">
        <v>862</v>
      </c>
      <c r="B40" t="s">
        <v>863</v>
      </c>
      <c r="G40" t="s">
        <v>8</v>
      </c>
      <c r="H40" t="s">
        <v>926</v>
      </c>
    </row>
    <row r="41" spans="1:9" x14ac:dyDescent="0.25">
      <c r="A41" t="s">
        <v>864</v>
      </c>
      <c r="B41" t="s">
        <v>865</v>
      </c>
      <c r="G41" t="s">
        <v>860</v>
      </c>
      <c r="H41" t="s">
        <v>115</v>
      </c>
    </row>
    <row r="42" spans="1:9" x14ac:dyDescent="0.25">
      <c r="A42" t="s">
        <v>866</v>
      </c>
      <c r="B42" t="s">
        <v>867</v>
      </c>
      <c r="H42" t="s">
        <v>927</v>
      </c>
    </row>
    <row r="43" spans="1:9" x14ac:dyDescent="0.25">
      <c r="A43" t="s">
        <v>116</v>
      </c>
      <c r="B43" t="s">
        <v>868</v>
      </c>
    </row>
    <row r="44" spans="1:9" x14ac:dyDescent="0.25">
      <c r="A44" t="s">
        <v>812</v>
      </c>
      <c r="B44" t="s">
        <v>869</v>
      </c>
      <c r="H44" t="s">
        <v>119</v>
      </c>
    </row>
    <row r="45" spans="1:9" x14ac:dyDescent="0.25">
      <c r="A45" t="s">
        <v>832</v>
      </c>
      <c r="B45" t="s">
        <v>870</v>
      </c>
      <c r="G45" t="s">
        <v>116</v>
      </c>
      <c r="H45" t="s">
        <v>121</v>
      </c>
    </row>
    <row r="46" spans="1:9" x14ac:dyDescent="0.25">
      <c r="A46" t="s">
        <v>834</v>
      </c>
      <c r="B46" t="s">
        <v>871</v>
      </c>
      <c r="G46" t="s">
        <v>812</v>
      </c>
      <c r="H46" t="s">
        <v>122</v>
      </c>
      <c r="I46" t="s">
        <v>891</v>
      </c>
    </row>
    <row r="47" spans="1:9" x14ac:dyDescent="0.25">
      <c r="A47" t="s">
        <v>860</v>
      </c>
      <c r="B47" t="s">
        <v>872</v>
      </c>
      <c r="G47" t="s">
        <v>832</v>
      </c>
      <c r="H47" t="s">
        <v>127</v>
      </c>
      <c r="I47" t="s">
        <v>128</v>
      </c>
    </row>
    <row r="48" spans="1:9" x14ac:dyDescent="0.25">
      <c r="A48" t="s">
        <v>862</v>
      </c>
      <c r="B48" t="s">
        <v>873</v>
      </c>
      <c r="G48" t="s">
        <v>834</v>
      </c>
      <c r="H48" t="s">
        <v>894</v>
      </c>
      <c r="I48" t="s">
        <v>892</v>
      </c>
    </row>
    <row r="49" spans="1:9" x14ac:dyDescent="0.25">
      <c r="A49" t="s">
        <v>864</v>
      </c>
      <c r="B49" t="s">
        <v>874</v>
      </c>
      <c r="G49" t="s">
        <v>860</v>
      </c>
      <c r="H49" t="s">
        <v>928</v>
      </c>
      <c r="I49" t="s">
        <v>893</v>
      </c>
    </row>
    <row r="50" spans="1:9" x14ac:dyDescent="0.25">
      <c r="A50" t="s">
        <v>866</v>
      </c>
      <c r="B50" t="s">
        <v>875</v>
      </c>
      <c r="G50" t="s">
        <v>0</v>
      </c>
      <c r="H50" t="s">
        <v>773</v>
      </c>
    </row>
    <row r="51" spans="1:9" x14ac:dyDescent="0.25">
      <c r="A51" t="s">
        <v>120</v>
      </c>
      <c r="B51" t="s">
        <v>876</v>
      </c>
      <c r="G51" t="s">
        <v>7</v>
      </c>
      <c r="H51" t="s">
        <v>774</v>
      </c>
    </row>
    <row r="52" spans="1:9" x14ac:dyDescent="0.25">
      <c r="A52" t="s">
        <v>812</v>
      </c>
      <c r="B52" t="s">
        <v>877</v>
      </c>
      <c r="G52" t="s">
        <v>120</v>
      </c>
      <c r="H52" t="s">
        <v>775</v>
      </c>
    </row>
    <row r="53" spans="1:9" x14ac:dyDescent="0.25">
      <c r="A53" t="s">
        <v>832</v>
      </c>
      <c r="B53" t="s">
        <v>878</v>
      </c>
      <c r="G53" t="s">
        <v>0</v>
      </c>
      <c r="H53" t="s">
        <v>929</v>
      </c>
    </row>
    <row r="54" spans="1:9" x14ac:dyDescent="0.25">
      <c r="A54" t="s">
        <v>834</v>
      </c>
      <c r="B54" t="s">
        <v>879</v>
      </c>
      <c r="G54" t="s">
        <v>7</v>
      </c>
      <c r="H54" t="s">
        <v>776</v>
      </c>
    </row>
    <row r="55" spans="1:9" x14ac:dyDescent="0.25">
      <c r="G55" t="s">
        <v>245</v>
      </c>
      <c r="H55" t="s">
        <v>777</v>
      </c>
    </row>
    <row r="56" spans="1:9" x14ac:dyDescent="0.25">
      <c r="G56" t="s">
        <v>246</v>
      </c>
      <c r="H56" t="s">
        <v>778</v>
      </c>
    </row>
    <row r="57" spans="1:9" x14ac:dyDescent="0.25">
      <c r="G57" t="s">
        <v>8</v>
      </c>
      <c r="H57" t="s">
        <v>779</v>
      </c>
    </row>
    <row r="58" spans="1:9" x14ac:dyDescent="0.25">
      <c r="G58" t="s">
        <v>101</v>
      </c>
      <c r="H58" t="s">
        <v>780</v>
      </c>
    </row>
    <row r="59" spans="1:9" x14ac:dyDescent="0.25">
      <c r="G59" t="s">
        <v>132</v>
      </c>
      <c r="H59" t="s">
        <v>137</v>
      </c>
    </row>
    <row r="60" spans="1:9" x14ac:dyDescent="0.25">
      <c r="G60" t="s">
        <v>812</v>
      </c>
      <c r="H60" t="s">
        <v>781</v>
      </c>
    </row>
    <row r="61" spans="1:9" x14ac:dyDescent="0.25">
      <c r="G61" t="s">
        <v>0</v>
      </c>
      <c r="H61" t="s">
        <v>782</v>
      </c>
    </row>
    <row r="62" spans="1:9" x14ac:dyDescent="0.25">
      <c r="G62" t="s">
        <v>7</v>
      </c>
      <c r="H62" t="s">
        <v>783</v>
      </c>
    </row>
    <row r="63" spans="1:9" x14ac:dyDescent="0.25">
      <c r="G63" t="s">
        <v>832</v>
      </c>
      <c r="H63" t="s">
        <v>784</v>
      </c>
    </row>
    <row r="64" spans="1:9" x14ac:dyDescent="0.25">
      <c r="G64" t="s">
        <v>0</v>
      </c>
      <c r="H64" t="s">
        <v>804</v>
      </c>
    </row>
    <row r="65" spans="7:8" x14ac:dyDescent="0.25">
      <c r="G65" t="s">
        <v>7</v>
      </c>
      <c r="H65" t="s">
        <v>782</v>
      </c>
    </row>
    <row r="66" spans="7:8" x14ac:dyDescent="0.25">
      <c r="G66" t="s">
        <v>8</v>
      </c>
      <c r="H66" t="s">
        <v>141</v>
      </c>
    </row>
    <row r="67" spans="7:8" x14ac:dyDescent="0.25">
      <c r="G67" t="s">
        <v>101</v>
      </c>
      <c r="H67" t="s">
        <v>785</v>
      </c>
    </row>
    <row r="68" spans="7:8" x14ac:dyDescent="0.25">
      <c r="G68" t="s">
        <v>9</v>
      </c>
      <c r="H68" t="s">
        <v>144</v>
      </c>
    </row>
    <row r="69" spans="7:8" x14ac:dyDescent="0.25">
      <c r="G69" t="s">
        <v>21</v>
      </c>
      <c r="H69" t="s">
        <v>786</v>
      </c>
    </row>
    <row r="70" spans="7:8" x14ac:dyDescent="0.25">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225</v>
      </c>
    </row>
    <row r="2" spans="1:1" s="72" customFormat="1" x14ac:dyDescent="0.25">
      <c r="A2" t="s">
        <v>226</v>
      </c>
    </row>
    <row r="3" spans="1:1" x14ac:dyDescent="0.25">
      <c r="A3" t="s">
        <v>290</v>
      </c>
    </row>
    <row r="4" spans="1:1" x14ac:dyDescent="0.25">
      <c r="A4" t="s">
        <v>289</v>
      </c>
    </row>
    <row r="5" spans="1:1" x14ac:dyDescent="0.25">
      <c r="A5" t="s">
        <v>288</v>
      </c>
    </row>
    <row r="7" spans="1:1" x14ac:dyDescent="0.25">
      <c r="A7" s="72" t="s">
        <v>228</v>
      </c>
    </row>
    <row r="8" spans="1:1" x14ac:dyDescent="0.25">
      <c r="A8" t="s">
        <v>226</v>
      </c>
    </row>
    <row r="9" spans="1:1" x14ac:dyDescent="0.25">
      <c r="A9" t="s">
        <v>287</v>
      </c>
    </row>
    <row r="10" spans="1:1" x14ac:dyDescent="0.25">
      <c r="A10" t="s">
        <v>286</v>
      </c>
    </row>
    <row r="12" spans="1:1" x14ac:dyDescent="0.25">
      <c r="A12" s="72" t="s">
        <v>230</v>
      </c>
    </row>
    <row r="13" spans="1:1" x14ac:dyDescent="0.25">
      <c r="A13" t="s">
        <v>226</v>
      </c>
    </row>
    <row r="14" spans="1:1" x14ac:dyDescent="0.25">
      <c r="A14" t="s">
        <v>285</v>
      </c>
    </row>
    <row r="15" spans="1:1" x14ac:dyDescent="0.25">
      <c r="A15" t="s">
        <v>284</v>
      </c>
    </row>
    <row r="17" spans="1:2" s="72" customFormat="1" x14ac:dyDescent="0.25">
      <c r="A17" s="72" t="s">
        <v>231</v>
      </c>
    </row>
    <row r="18" spans="1:2" x14ac:dyDescent="0.25">
      <c r="A18" t="s">
        <v>226</v>
      </c>
    </row>
    <row r="19" spans="1:2" ht="14.65" customHeight="1" x14ac:dyDescent="0.25">
      <c r="A19" t="s">
        <v>283</v>
      </c>
    </row>
    <row r="20" spans="1:2" ht="14.65" customHeight="1" x14ac:dyDescent="0.25">
      <c r="A20" t="s">
        <v>282</v>
      </c>
    </row>
    <row r="21" spans="1:2" ht="14.65" customHeight="1" x14ac:dyDescent="0.25">
      <c r="A21" t="s">
        <v>281</v>
      </c>
    </row>
    <row r="23" spans="1:2" x14ac:dyDescent="0.25">
      <c r="A23" s="72" t="s">
        <v>235</v>
      </c>
    </row>
    <row r="24" spans="1:2" x14ac:dyDescent="0.25">
      <c r="A24" t="s">
        <v>226</v>
      </c>
    </row>
    <row r="25" spans="1:2" s="72" customFormat="1" ht="14.65" customHeight="1" x14ac:dyDescent="0.25">
      <c r="A25" t="s">
        <v>280</v>
      </c>
    </row>
    <row r="26" spans="1:2" s="72" customFormat="1" ht="14.65" customHeight="1" x14ac:dyDescent="0.25">
      <c r="A26" t="s">
        <v>279</v>
      </c>
    </row>
    <row r="27" spans="1:2" s="72" customFormat="1" ht="14.65" customHeight="1" x14ac:dyDescent="0.25">
      <c r="A27" t="s">
        <v>278</v>
      </c>
    </row>
    <row r="28" spans="1:2" s="72" customFormat="1" ht="14.65" customHeight="1" x14ac:dyDescent="0.25">
      <c r="A28" t="s">
        <v>277</v>
      </c>
    </row>
    <row r="29" spans="1:2" s="72" customFormat="1" ht="14.65" customHeight="1" x14ac:dyDescent="0.25">
      <c r="A29" t="s">
        <v>276</v>
      </c>
    </row>
    <row r="30" spans="1:2" s="72" customFormat="1" ht="14.65" customHeight="1" x14ac:dyDescent="0.25">
      <c r="A30" t="s">
        <v>275</v>
      </c>
    </row>
    <row r="31" spans="1:2" s="72" customFormat="1" ht="14.65" customHeight="1" x14ac:dyDescent="0.25">
      <c r="A31" t="s">
        <v>274</v>
      </c>
    </row>
    <row r="32" spans="1:2" x14ac:dyDescent="0.25">
      <c r="A32" s="73"/>
      <c r="B32" s="73"/>
    </row>
    <row r="33" spans="1:1" s="72" customFormat="1" x14ac:dyDescent="0.25">
      <c r="A33" s="72" t="s">
        <v>244</v>
      </c>
    </row>
    <row r="34" spans="1:1" s="72" customFormat="1" x14ac:dyDescent="0.25">
      <c r="A34" t="s">
        <v>226</v>
      </c>
    </row>
    <row r="35" spans="1:1" ht="14.65" customHeight="1" x14ac:dyDescent="0.25">
      <c r="A35" t="s">
        <v>273</v>
      </c>
    </row>
    <row r="36" spans="1:1" ht="14.65" customHeight="1" x14ac:dyDescent="0.25">
      <c r="A36" t="s">
        <v>272</v>
      </c>
    </row>
    <row r="37" spans="1:1" ht="14.65" customHeight="1" x14ac:dyDescent="0.25">
      <c r="A37" t="s">
        <v>271</v>
      </c>
    </row>
    <row r="38" spans="1:1" ht="14.65" customHeight="1" x14ac:dyDescent="0.25">
      <c r="A38" t="s">
        <v>270</v>
      </c>
    </row>
    <row r="39" spans="1:1" ht="14.65" customHeight="1" x14ac:dyDescent="0.25">
      <c r="A39" t="s">
        <v>269</v>
      </c>
    </row>
    <row r="40" spans="1:1" ht="14.65" customHeight="1" x14ac:dyDescent="0.25">
      <c r="A40" t="s">
        <v>268</v>
      </c>
    </row>
    <row r="42" spans="1:1" s="72" customFormat="1" x14ac:dyDescent="0.25">
      <c r="A42" s="72" t="s">
        <v>267</v>
      </c>
    </row>
    <row r="43" spans="1:1" x14ac:dyDescent="0.25">
      <c r="A43" t="s">
        <v>226</v>
      </c>
    </row>
    <row r="44" spans="1:1" ht="14.65" customHeight="1" x14ac:dyDescent="0.25">
      <c r="A44" t="s">
        <v>266</v>
      </c>
    </row>
    <row r="45" spans="1:1" ht="14.65" customHeight="1" x14ac:dyDescent="0.25">
      <c r="A45" t="s">
        <v>265</v>
      </c>
    </row>
    <row r="47" spans="1:1" s="72" customFormat="1" x14ac:dyDescent="0.25">
      <c r="A47" s="72" t="s">
        <v>264</v>
      </c>
    </row>
    <row r="48" spans="1:1" x14ac:dyDescent="0.25">
      <c r="A48" t="s">
        <v>226</v>
      </c>
    </row>
    <row r="49" spans="1:1" ht="14.65" customHeight="1" x14ac:dyDescent="0.25">
      <c r="A49" t="s">
        <v>263</v>
      </c>
    </row>
    <row r="50" spans="1:1" ht="14.65" customHeight="1" x14ac:dyDescent="0.25">
      <c r="A50" t="s">
        <v>262</v>
      </c>
    </row>
    <row r="51" spans="1:1" ht="14.65" customHeight="1" x14ac:dyDescent="0.25">
      <c r="A51" t="s">
        <v>261</v>
      </c>
    </row>
    <row r="54" spans="1:1" s="72" customFormat="1" x14ac:dyDescent="0.25">
      <c r="A54" s="72" t="s">
        <v>260</v>
      </c>
    </row>
    <row r="55" spans="1:1" x14ac:dyDescent="0.25">
      <c r="A55" t="s">
        <v>226</v>
      </c>
    </row>
    <row r="56" spans="1:1" ht="14.65" customHeight="1" x14ac:dyDescent="0.25">
      <c r="A56" t="s">
        <v>259</v>
      </c>
    </row>
    <row r="57" spans="1:1" ht="14.65" customHeight="1" x14ac:dyDescent="0.25">
      <c r="A57" t="s">
        <v>258</v>
      </c>
    </row>
    <row r="60" spans="1:1" s="72" customFormat="1" x14ac:dyDescent="0.25">
      <c r="A60" s="72" t="s">
        <v>257</v>
      </c>
    </row>
    <row r="61" spans="1:1" x14ac:dyDescent="0.25">
      <c r="A61" t="s">
        <v>226</v>
      </c>
    </row>
    <row r="62" spans="1:1" ht="14.65" customHeight="1" x14ac:dyDescent="0.25">
      <c r="A62" t="s">
        <v>256</v>
      </c>
    </row>
    <row r="63" spans="1:1" ht="14.65" customHeight="1" x14ac:dyDescent="0.25">
      <c r="A63" t="s">
        <v>255</v>
      </c>
    </row>
    <row r="65" spans="1:1" s="72" customFormat="1" x14ac:dyDescent="0.25">
      <c r="A65" s="72" t="s">
        <v>254</v>
      </c>
    </row>
    <row r="66" spans="1:1" x14ac:dyDescent="0.25">
      <c r="A66" t="s">
        <v>226</v>
      </c>
    </row>
    <row r="67" spans="1:1" ht="14.65" customHeight="1" x14ac:dyDescent="0.25">
      <c r="A67" t="s">
        <v>253</v>
      </c>
    </row>
    <row r="68" spans="1:1" ht="14.65" customHeight="1" x14ac:dyDescent="0.25">
      <c r="A68" t="s">
        <v>252</v>
      </c>
    </row>
    <row r="70" spans="1:1" s="72" customFormat="1" x14ac:dyDescent="0.25">
      <c r="A70" s="72" t="s">
        <v>248</v>
      </c>
    </row>
    <row r="71" spans="1:1" x14ac:dyDescent="0.25">
      <c r="A71" t="s">
        <v>226</v>
      </c>
    </row>
    <row r="72" spans="1:1" x14ac:dyDescent="0.25">
      <c r="A72" t="s">
        <v>251</v>
      </c>
    </row>
    <row r="73" spans="1:1" x14ac:dyDescent="0.25">
      <c r="A73" t="s">
        <v>250</v>
      </c>
    </row>
    <row r="74" spans="1:1" x14ac:dyDescent="0.25">
      <c r="A74" t="s">
        <v>249</v>
      </c>
    </row>
    <row r="76" spans="1:1" x14ac:dyDescent="0.25">
      <c r="A76" s="72" t="s">
        <v>317</v>
      </c>
    </row>
    <row r="77" spans="1:1" x14ac:dyDescent="0.25">
      <c r="A77" t="s">
        <v>226</v>
      </c>
    </row>
    <row r="78" spans="1:1" x14ac:dyDescent="0.25">
      <c r="A78" t="s">
        <v>336</v>
      </c>
    </row>
    <row r="79" spans="1:1" x14ac:dyDescent="0.25">
      <c r="A79" t="s">
        <v>315</v>
      </c>
    </row>
    <row r="80" spans="1:1" x14ac:dyDescent="0.25">
      <c r="A80" t="s">
        <v>316</v>
      </c>
    </row>
    <row r="83" spans="1:3" x14ac:dyDescent="0.25">
      <c r="A83" s="72" t="s">
        <v>345</v>
      </c>
    </row>
    <row r="84" spans="1:3" x14ac:dyDescent="0.25">
      <c r="A84" t="s">
        <v>1001</v>
      </c>
      <c r="B84" t="s">
        <v>1000</v>
      </c>
      <c r="C84" t="s">
        <v>747</v>
      </c>
    </row>
    <row r="85" spans="1:3" x14ac:dyDescent="0.25">
      <c r="A85" t="str">
        <f>IF(ParamosIšmokėjimoBūdai[[#This Row],[Taikymas]]="Taip",ParamosIšmokėjimoBūdai[[#This Row],[Būdas]],"")</f>
        <v>Kompensavimas</v>
      </c>
      <c r="B85" t="str">
        <f>_xlfn.XLOOKUP(ParamosIšmokėjimoBūdai[[#This Row],[Būdas]],Lentelė5[Naudojami paramos išmokėjimo būdai],Lentelė5[Pasirinkti])</f>
        <v>Taip</v>
      </c>
      <c r="C85" t="s">
        <v>346</v>
      </c>
    </row>
    <row r="86" spans="1:3" x14ac:dyDescent="0.25">
      <c r="A86" t="str">
        <f>IF(ParamosIšmokėjimoBūdai[[#This Row],[Taikymas]]="Taip",ParamosIšmokėjimoBūdai[[#This Row],[Būdas]],"")</f>
        <v>Sąskaitų apmokėjimo būdas</v>
      </c>
      <c r="B86" s="111" t="str">
        <f>_xlfn.XLOOKUP(ParamosIšmokėjimoBūdai[[#This Row],[Būdas]],Lentelė5[Naudojami paramos išmokėjimo būdai],Lentelė5[Pasirinkti])</f>
        <v>Taip</v>
      </c>
      <c r="C86" t="s">
        <v>347</v>
      </c>
    </row>
    <row r="87" spans="1:3" x14ac:dyDescent="0.25">
      <c r="A87" t="str">
        <f>IF(ParamosIšmokėjimoBūdai[[#This Row],[Taikymas]]="Taip",ParamosIšmokėjimoBūdai[[#This Row],[Būdas]],"")</f>
        <v>Kompensavimas su avansu</v>
      </c>
      <c r="B87" t="str">
        <f>_xlfn.XLOOKUP(ParamosIšmokėjimoBūdai[[#This Row],[Būdas]],Lentelė5[Naudojami paramos išmokėjimo būdai],Lentelė5[Pasirinkti])</f>
        <v>Taip</v>
      </c>
      <c r="C87" t="s">
        <v>337</v>
      </c>
    </row>
    <row r="89" spans="1:3" x14ac:dyDescent="0.25">
      <c r="A89" s="72" t="s">
        <v>370</v>
      </c>
    </row>
    <row r="90" spans="1:3" x14ac:dyDescent="0.25">
      <c r="A90" t="s">
        <v>20</v>
      </c>
    </row>
    <row r="91" spans="1:3" x14ac:dyDescent="0.25">
      <c r="A91" s="111" t="s">
        <v>241</v>
      </c>
    </row>
    <row r="92" spans="1:3" x14ac:dyDescent="0.25">
      <c r="A92" t="s">
        <v>371</v>
      </c>
    </row>
    <row r="93" spans="1:3" x14ac:dyDescent="0.25">
      <c r="A93" t="s">
        <v>372</v>
      </c>
    </row>
    <row r="94" spans="1:3" ht="17.25" x14ac:dyDescent="0.25">
      <c r="A94" t="s">
        <v>374</v>
      </c>
    </row>
    <row r="95" spans="1:3" ht="17.25" x14ac:dyDescent="0.25">
      <c r="A95" t="s">
        <v>375</v>
      </c>
    </row>
    <row r="98" spans="1:1" x14ac:dyDescent="0.25">
      <c r="A98" s="72" t="s">
        <v>983</v>
      </c>
    </row>
    <row r="99" spans="1:1" x14ac:dyDescent="0.25">
      <c r="A99" t="s">
        <v>984</v>
      </c>
    </row>
    <row r="100" spans="1:1" x14ac:dyDescent="0.25">
      <c r="A100" t="s">
        <v>985</v>
      </c>
    </row>
    <row r="103" spans="1:1" x14ac:dyDescent="0.25">
      <c r="A103" t="s">
        <v>997</v>
      </c>
    </row>
    <row r="104" spans="1:1" x14ac:dyDescent="0.25">
      <c r="A104" t="s">
        <v>996</v>
      </c>
    </row>
    <row r="105" spans="1:1" x14ac:dyDescent="0.25">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748</v>
      </c>
      <c r="C2" s="384" t="s">
        <v>1003</v>
      </c>
    </row>
    <row r="4" spans="1:5" x14ac:dyDescent="0.25">
      <c r="B4" t="s">
        <v>749</v>
      </c>
    </row>
    <row r="6" spans="1:5" ht="30" x14ac:dyDescent="0.25">
      <c r="A6" s="399" t="s">
        <v>22</v>
      </c>
      <c r="B6" s="399" t="s">
        <v>751</v>
      </c>
      <c r="C6" s="399" t="s">
        <v>752</v>
      </c>
      <c r="D6" s="399" t="s">
        <v>750</v>
      </c>
      <c r="E6" s="399" t="s">
        <v>753</v>
      </c>
    </row>
    <row r="7" spans="1:5" ht="75" x14ac:dyDescent="0.25">
      <c r="A7" s="77">
        <f>ROW()-ROW(Pataisymai[[#Headers],[Eil. Nr.]])</f>
        <v>1</v>
      </c>
      <c r="B7" s="75" t="s">
        <v>810</v>
      </c>
      <c r="C7" s="405">
        <v>45357</v>
      </c>
      <c r="D7" s="75" t="s">
        <v>966</v>
      </c>
      <c r="E7" s="74"/>
    </row>
    <row r="8" spans="1:5" ht="30" x14ac:dyDescent="0.25">
      <c r="A8" s="77">
        <f>ROW()-ROW(Pataisymai[[#Headers],[Eil. Nr.]])</f>
        <v>2</v>
      </c>
      <c r="B8" s="75" t="s">
        <v>956</v>
      </c>
      <c r="C8" s="405">
        <v>45362</v>
      </c>
      <c r="D8" s="75"/>
      <c r="E8" s="74"/>
    </row>
    <row r="9" spans="1:5" ht="30" x14ac:dyDescent="0.25">
      <c r="A9" s="77">
        <f>ROW()-ROW(Pataisymai[[#Headers],[Eil. Nr.]])</f>
        <v>3</v>
      </c>
      <c r="B9" s="75" t="s">
        <v>1005</v>
      </c>
      <c r="C9" s="405">
        <v>45364</v>
      </c>
      <c r="D9" s="75" t="s">
        <v>1004</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opLeftCell="A11" zoomScale="120" zoomScaleNormal="120" workbookViewId="0">
      <selection activeCell="F20" sqref="F20"/>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1051</v>
      </c>
    </row>
    <row r="2" spans="2:5" x14ac:dyDescent="0.25">
      <c r="B2" s="383" t="s">
        <v>737</v>
      </c>
      <c r="C2" s="397">
        <v>1</v>
      </c>
    </row>
    <row r="3" spans="2:5" ht="50.25" customHeight="1" x14ac:dyDescent="0.25">
      <c r="B3" s="424" t="s">
        <v>1007</v>
      </c>
      <c r="C3" s="425"/>
    </row>
    <row r="4" spans="2:5" x14ac:dyDescent="0.25">
      <c r="B4" s="72" t="s">
        <v>299</v>
      </c>
    </row>
    <row r="5" spans="2:5" x14ac:dyDescent="0.25">
      <c r="B5" s="72"/>
    </row>
    <row r="6" spans="2:5" ht="90" x14ac:dyDescent="0.25">
      <c r="B6" s="89" t="s">
        <v>684</v>
      </c>
      <c r="C6" s="89" t="s">
        <v>1052</v>
      </c>
    </row>
    <row r="8" spans="2:5" x14ac:dyDescent="0.25">
      <c r="C8" s="422"/>
    </row>
    <row r="9" spans="2:5" x14ac:dyDescent="0.25">
      <c r="B9" s="413" t="s">
        <v>1006</v>
      </c>
      <c r="C9" s="413" t="s">
        <v>984</v>
      </c>
    </row>
    <row r="12" spans="2:5" x14ac:dyDescent="0.25">
      <c r="B12" s="89" t="s">
        <v>424</v>
      </c>
      <c r="C12" s="88">
        <v>45748</v>
      </c>
    </row>
    <row r="13" spans="2:5" x14ac:dyDescent="0.25">
      <c r="B13" s="89" t="s">
        <v>237</v>
      </c>
      <c r="C13" s="88">
        <v>45779</v>
      </c>
    </row>
    <row r="14" spans="2:5" ht="30" x14ac:dyDescent="0.25">
      <c r="B14" s="89" t="s">
        <v>296</v>
      </c>
      <c r="C14" s="87">
        <v>36</v>
      </c>
    </row>
    <row r="15" spans="2:5" ht="30" x14ac:dyDescent="0.25">
      <c r="B15" s="89" t="s">
        <v>300</v>
      </c>
      <c r="C15" s="87">
        <v>3</v>
      </c>
    </row>
    <row r="16" spans="2:5" ht="30" x14ac:dyDescent="0.25">
      <c r="B16" s="267" t="s">
        <v>303</v>
      </c>
      <c r="C16" s="266">
        <v>47118</v>
      </c>
      <c r="E16" s="74" t="s">
        <v>356</v>
      </c>
    </row>
    <row r="17" spans="2:3" x14ac:dyDescent="0.25">
      <c r="B17" s="89" t="s">
        <v>416</v>
      </c>
      <c r="C17" s="87">
        <v>3</v>
      </c>
    </row>
    <row r="18" spans="2:3" x14ac:dyDescent="0.25">
      <c r="B18" s="268"/>
      <c r="C18" s="265"/>
    </row>
    <row r="19" spans="2:3" x14ac:dyDescent="0.25">
      <c r="B19" s="268"/>
      <c r="C19" s="265"/>
    </row>
    <row r="20" spans="2:3" x14ac:dyDescent="0.25">
      <c r="B20" s="269" t="s">
        <v>298</v>
      </c>
      <c r="C20" s="92" t="s">
        <v>243</v>
      </c>
    </row>
    <row r="21" spans="2:3" x14ac:dyDescent="0.25">
      <c r="B21" s="89" t="s">
        <v>219</v>
      </c>
      <c r="C21" s="93">
        <v>1.25</v>
      </c>
    </row>
    <row r="22" spans="2:3" x14ac:dyDescent="0.25">
      <c r="B22" s="89" t="s">
        <v>220</v>
      </c>
      <c r="C22" s="93">
        <v>0.65</v>
      </c>
    </row>
    <row r="23" spans="2:3" x14ac:dyDescent="0.25">
      <c r="B23" s="89" t="s">
        <v>221</v>
      </c>
      <c r="C23" s="94">
        <v>0</v>
      </c>
    </row>
    <row r="24" spans="2:3" x14ac:dyDescent="0.25">
      <c r="B24" s="89" t="s">
        <v>238</v>
      </c>
      <c r="C24" s="93">
        <v>1</v>
      </c>
    </row>
    <row r="25" spans="2:3" x14ac:dyDescent="0.25">
      <c r="B25" s="268"/>
      <c r="C25" s="265"/>
    </row>
    <row r="26" spans="2:3" x14ac:dyDescent="0.25">
      <c r="B26" s="268"/>
      <c r="C26" s="265"/>
    </row>
    <row r="27" spans="2:3" ht="30" x14ac:dyDescent="0.25">
      <c r="B27" s="89" t="s">
        <v>349</v>
      </c>
      <c r="C27" s="423">
        <v>0.4</v>
      </c>
    </row>
    <row r="29" spans="2:3" x14ac:dyDescent="0.25">
      <c r="B29" s="418" t="s">
        <v>995</v>
      </c>
      <c r="C29" s="419" t="s">
        <v>999</v>
      </c>
    </row>
    <row r="30" spans="2:3" x14ac:dyDescent="0.25">
      <c r="B30" s="416" t="s">
        <v>346</v>
      </c>
      <c r="C30" s="417" t="s">
        <v>996</v>
      </c>
    </row>
    <row r="31" spans="2:3" x14ac:dyDescent="0.25">
      <c r="B31" s="416" t="s">
        <v>347</v>
      </c>
      <c r="C31" s="417" t="s">
        <v>996</v>
      </c>
    </row>
    <row r="32" spans="2:3" x14ac:dyDescent="0.25">
      <c r="B32" s="420" t="s">
        <v>337</v>
      </c>
      <c r="C32" s="421" t="s">
        <v>996</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opLeftCell="A16" zoomScale="180" zoomScaleNormal="180" workbookViewId="0">
      <selection activeCell="D4" sqref="D4"/>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6" t="s">
        <v>5</v>
      </c>
      <c r="C2" s="426"/>
      <c r="D2" s="426"/>
    </row>
    <row r="4" spans="2:4" s="347" customFormat="1" ht="26.25" customHeight="1" x14ac:dyDescent="0.25">
      <c r="B4" s="348" t="s">
        <v>22</v>
      </c>
      <c r="C4" s="348" t="s">
        <v>679</v>
      </c>
      <c r="D4" s="348" t="s">
        <v>368</v>
      </c>
    </row>
    <row r="5" spans="2:4" s="347" customFormat="1" ht="15" x14ac:dyDescent="0.25">
      <c r="B5" s="349">
        <f>ROW()-ROW(Turinys[[#Headers],[Eil. Nr.]])</f>
        <v>1</v>
      </c>
      <c r="C5" s="349"/>
      <c r="D5" s="350" t="s">
        <v>294</v>
      </c>
    </row>
    <row r="6" spans="2:4" s="347" customFormat="1" ht="15" x14ac:dyDescent="0.25">
      <c r="B6" s="349">
        <f>ROW()-ROW(Turinys[[#Headers],[Eil. Nr.]])</f>
        <v>2</v>
      </c>
      <c r="C6" s="349" t="s">
        <v>0</v>
      </c>
      <c r="D6" s="350" t="s">
        <v>738</v>
      </c>
    </row>
    <row r="7" spans="2:4" s="347" customFormat="1" ht="15" x14ac:dyDescent="0.25">
      <c r="B7" s="349">
        <f>ROW()-ROW(Turinys[[#Headers],[Eil. Nr.]])</f>
        <v>3</v>
      </c>
      <c r="C7" s="349" t="s">
        <v>7</v>
      </c>
      <c r="D7" s="350" t="s">
        <v>739</v>
      </c>
    </row>
    <row r="8" spans="2:4" s="347" customFormat="1" ht="30" x14ac:dyDescent="0.25">
      <c r="B8" s="349">
        <f>ROW()-ROW(Turinys[[#Headers],[Eil. Nr.]])</f>
        <v>4</v>
      </c>
      <c r="C8" s="349" t="s">
        <v>8</v>
      </c>
      <c r="D8" s="350" t="s">
        <v>740</v>
      </c>
    </row>
    <row r="9" spans="2:4" s="347" customFormat="1" ht="15" x14ac:dyDescent="0.25">
      <c r="B9" s="349">
        <f>ROW()-ROW(Turinys[[#Headers],[Eil. Nr.]])</f>
        <v>5</v>
      </c>
      <c r="C9" s="349" t="s">
        <v>101</v>
      </c>
      <c r="D9" s="350" t="s">
        <v>741</v>
      </c>
    </row>
    <row r="10" spans="2:4" s="347" customFormat="1" ht="15" x14ac:dyDescent="0.25">
      <c r="B10" s="349">
        <f>ROW()-ROW(Turinys[[#Headers],[Eil. Nr.]])</f>
        <v>6</v>
      </c>
      <c r="C10" s="349" t="s">
        <v>9</v>
      </c>
      <c r="D10" s="350" t="s">
        <v>742</v>
      </c>
    </row>
    <row r="11" spans="2:4" s="347" customFormat="1" ht="15" x14ac:dyDescent="0.25">
      <c r="B11" s="349">
        <f>ROW()-ROW(Turinys[[#Headers],[Eil. Nr.]])</f>
        <v>7</v>
      </c>
      <c r="C11" s="349" t="s">
        <v>21</v>
      </c>
      <c r="D11" s="350" t="s">
        <v>743</v>
      </c>
    </row>
    <row r="12" spans="2:4" s="347" customFormat="1" ht="15" x14ac:dyDescent="0.25">
      <c r="B12" s="349">
        <f>ROW()-ROW(Turinys[[#Headers],[Eil. Nr.]])</f>
        <v>8</v>
      </c>
      <c r="C12" s="349" t="s">
        <v>34</v>
      </c>
      <c r="D12" s="350" t="s">
        <v>744</v>
      </c>
    </row>
    <row r="13" spans="2:4" s="347" customFormat="1" ht="30" x14ac:dyDescent="0.25">
      <c r="B13" s="349">
        <f>ROW()-ROW(Turinys[[#Headers],[Eil. Nr.]])</f>
        <v>9</v>
      </c>
      <c r="C13" s="349" t="s">
        <v>36</v>
      </c>
      <c r="D13" s="350" t="s">
        <v>745</v>
      </c>
    </row>
    <row r="14" spans="2:4" s="347" customFormat="1" ht="15" x14ac:dyDescent="0.25">
      <c r="B14" s="349">
        <f>ROW()-ROW(Turinys[[#Headers],[Eil. Nr.]])</f>
        <v>10</v>
      </c>
      <c r="C14" s="349" t="s">
        <v>680</v>
      </c>
      <c r="D14" s="350" t="s">
        <v>91</v>
      </c>
    </row>
    <row r="15" spans="2:4" s="347" customFormat="1" ht="15" x14ac:dyDescent="0.25">
      <c r="B15" s="349">
        <f>ROW()-ROW(Turinys[[#Headers],[Eil. Nr.]])</f>
        <v>11</v>
      </c>
      <c r="C15" s="349" t="s">
        <v>681</v>
      </c>
      <c r="D15" s="350" t="s">
        <v>148</v>
      </c>
    </row>
    <row r="16" spans="2:4" s="347" customFormat="1" ht="15" x14ac:dyDescent="0.25">
      <c r="B16" s="349">
        <f>ROW()-ROW(Turinys[[#Headers],[Eil. Nr.]])</f>
        <v>12</v>
      </c>
      <c r="C16" s="349" t="s">
        <v>682</v>
      </c>
      <c r="D16" s="350" t="s">
        <v>160</v>
      </c>
    </row>
    <row r="17" spans="2:4" s="347" customFormat="1" ht="15" x14ac:dyDescent="0.25">
      <c r="B17" s="349">
        <f>ROW()-ROW(Turinys[[#Headers],[Eil. Nr.]])</f>
        <v>13</v>
      </c>
      <c r="C17" s="349" t="s">
        <v>157</v>
      </c>
      <c r="D17" s="350"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420</v>
      </c>
    </row>
    <row r="3" spans="1:4" x14ac:dyDescent="0.25">
      <c r="B3" s="183" t="s">
        <v>534</v>
      </c>
    </row>
    <row r="4" spans="1:4" x14ac:dyDescent="0.25">
      <c r="B4" s="184" t="s">
        <v>535</v>
      </c>
    </row>
    <row r="5" spans="1:4" x14ac:dyDescent="0.25">
      <c r="B5" s="370" t="s">
        <v>536</v>
      </c>
    </row>
    <row r="6" spans="1:4" ht="24" x14ac:dyDescent="0.25">
      <c r="B6" s="371" t="s">
        <v>537</v>
      </c>
      <c r="D6" t="s">
        <v>425</v>
      </c>
    </row>
    <row r="7" spans="1:4" ht="36" x14ac:dyDescent="0.25">
      <c r="B7" s="372" t="s">
        <v>533</v>
      </c>
    </row>
    <row r="8" spans="1:4" ht="36" x14ac:dyDescent="0.25">
      <c r="B8" s="185" t="s">
        <v>683</v>
      </c>
      <c r="D8" s="111" t="s">
        <v>421</v>
      </c>
    </row>
    <row r="9" spans="1:4" ht="36.75" x14ac:dyDescent="0.25">
      <c r="B9" s="373" t="s">
        <v>687</v>
      </c>
      <c r="D9" t="s">
        <v>538</v>
      </c>
    </row>
    <row r="11" spans="1:4" ht="48.75" x14ac:dyDescent="0.25">
      <c r="A11" s="77"/>
      <c r="B11" s="374" t="s">
        <v>422</v>
      </c>
    </row>
    <row r="12" spans="1:4" ht="36.75" x14ac:dyDescent="0.25">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7" zoomScale="130" zoomScaleNormal="130" workbookViewId="0">
      <selection activeCell="G21" sqref="G21"/>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294</v>
      </c>
    </row>
    <row r="2" spans="1:11" ht="25.15" customHeight="1" x14ac:dyDescent="0.25">
      <c r="A2" s="427"/>
      <c r="B2" s="427"/>
      <c r="C2" s="427"/>
      <c r="D2" s="427"/>
      <c r="E2" s="427"/>
      <c r="G2" s="104" t="s">
        <v>352</v>
      </c>
    </row>
    <row r="3" spans="1:11" x14ac:dyDescent="0.25">
      <c r="C3" s="90" t="s">
        <v>295</v>
      </c>
      <c r="D3" s="90"/>
      <c r="G3" s="126"/>
    </row>
    <row r="4" spans="1:11" ht="25.15" customHeight="1" x14ac:dyDescent="0.2">
      <c r="A4" s="430"/>
      <c r="B4" s="430"/>
      <c r="C4" s="430"/>
      <c r="D4" s="430"/>
      <c r="E4" s="430"/>
      <c r="G4" s="126"/>
    </row>
    <row r="5" spans="1:11" x14ac:dyDescent="0.25">
      <c r="C5" s="90" t="s">
        <v>1008</v>
      </c>
      <c r="D5" s="90"/>
      <c r="G5" s="126"/>
    </row>
    <row r="6" spans="1:11" ht="10.15" customHeight="1" x14ac:dyDescent="0.25">
      <c r="C6" s="90"/>
      <c r="D6" s="90"/>
      <c r="G6" s="126"/>
    </row>
    <row r="7" spans="1:11" ht="18.75" x14ac:dyDescent="0.25">
      <c r="A7" s="433" t="s">
        <v>222</v>
      </c>
      <c r="B7" s="433"/>
      <c r="C7" s="433"/>
      <c r="D7" s="433"/>
      <c r="E7" s="433"/>
      <c r="G7" s="126"/>
    </row>
    <row r="8" spans="1:11" ht="10.15" customHeight="1" x14ac:dyDescent="0.25">
      <c r="A8" s="70"/>
      <c r="G8" s="126"/>
    </row>
    <row r="9" spans="1:11" ht="45.6" customHeight="1" x14ac:dyDescent="0.25">
      <c r="A9" s="432" t="str">
        <f>Parametrai!C6</f>
        <v>Teikiamas pagal Raseinių rajono vietos veiklos grupės „Raseinių krašto bendrija“  vietos plėtros strategijos priemonės „Ekonominės rajono plėtros skatinimas, kuriant naujus verslus rajone“ rūšį „Ne žemės ūkio verslo plėtra“ , Nr. RASE-LEADER-20VVG-02-02</v>
      </c>
      <c r="B9" s="432"/>
      <c r="C9" s="432"/>
      <c r="D9" s="432"/>
      <c r="E9" s="432"/>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292</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293</v>
      </c>
      <c r="D14" s="81"/>
      <c r="G14" s="126"/>
    </row>
    <row r="15" spans="1:11" x14ac:dyDescent="0.25">
      <c r="A15" s="188" t="s">
        <v>0</v>
      </c>
      <c r="B15" s="428" t="s">
        <v>223</v>
      </c>
      <c r="C15" s="428"/>
      <c r="D15" s="428"/>
      <c r="E15" s="428"/>
      <c r="G15" s="126"/>
    </row>
    <row r="16" spans="1:11" x14ac:dyDescent="0.25">
      <c r="A16" s="189" t="s">
        <v>1</v>
      </c>
      <c r="B16" s="434" t="s">
        <v>236</v>
      </c>
      <c r="C16" s="434"/>
      <c r="D16" s="434"/>
      <c r="E16" s="434"/>
      <c r="G16" s="126"/>
    </row>
    <row r="17" spans="1:7" ht="19.149999999999999" customHeight="1" x14ac:dyDescent="0.25">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229</v>
      </c>
      <c r="B19" s="100" t="s">
        <v>297</v>
      </c>
      <c r="C19" s="99" t="str">
        <f>IF(C17=0,"-",IFERROR(IF(DAY(C18) &lt; DAY(C17), 1 + DATEDIF(C17, C18, "M") + (DAY(C18) - DAY(C17) + 1) / DAY(EOMONTH(C17,0)),DATEDIF(C17, C18, "M") + (DAY(C18) - DAY(C17) + 1) / DAY(EOMONTH(C17,0))),"-"))</f>
        <v>-</v>
      </c>
      <c r="D19" s="439"/>
      <c r="E19" s="440"/>
      <c r="G19" s="126" t="str">
        <f>_xlfn.CONCAT("Vėliausia projekto įgyvendinimo pabaigos data: ", TEXT(IF(Parametrai!$C$16&lt;&gt;0, MIN(Parametrai!$C$16, EDATE($C$17, Parametrai!$C$14)-1), EDATE($C$17, Parametrai!$C$14)-1), "yyyy-mm-dd"))</f>
        <v>Vėliausia projekto įgyvendinimo pabaigos data: 1902-12-30</v>
      </c>
    </row>
    <row r="20" spans="1:7" ht="15.75" thickTop="1" x14ac:dyDescent="0.25">
      <c r="A20" s="188" t="s">
        <v>3</v>
      </c>
      <c r="B20" s="429" t="s">
        <v>224</v>
      </c>
      <c r="C20" s="429"/>
      <c r="D20" s="429"/>
      <c r="E20" s="429"/>
      <c r="G20" s="126"/>
    </row>
    <row r="21" spans="1:7" ht="30" x14ac:dyDescent="0.25">
      <c r="A21" s="89" t="s">
        <v>232</v>
      </c>
      <c r="B21" s="89" t="s">
        <v>225</v>
      </c>
      <c r="C21" s="441" t="s">
        <v>226</v>
      </c>
      <c r="D21" s="442"/>
      <c r="E21" s="443"/>
      <c r="G21" s="126" t="s">
        <v>754</v>
      </c>
    </row>
    <row r="22" spans="1:7" ht="30" x14ac:dyDescent="0.25">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230</v>
      </c>
      <c r="C23" s="431" t="s">
        <v>226</v>
      </c>
      <c r="D23" s="431"/>
      <c r="E23" s="431"/>
      <c r="G23" s="126" t="s">
        <v>1011</v>
      </c>
    </row>
    <row r="24" spans="1:7" x14ac:dyDescent="0.25">
      <c r="A24" s="89" t="s">
        <v>360</v>
      </c>
      <c r="B24" s="89" t="s">
        <v>231</v>
      </c>
      <c r="C24" s="431" t="s">
        <v>226</v>
      </c>
      <c r="D24" s="431"/>
      <c r="E24" s="431"/>
      <c r="G24" s="126" t="s">
        <v>1010</v>
      </c>
    </row>
    <row r="25" spans="1:7" x14ac:dyDescent="0.25">
      <c r="A25" s="75" t="s">
        <v>361</v>
      </c>
      <c r="B25" s="75" t="s">
        <v>357</v>
      </c>
      <c r="C25" s="409" t="str" cm="1">
        <f t="array" ref="C25">IFERROR(_xlfn.UNIQUE(_xlfn._xlws.FILTER('4'!D:D, ('4'!$B:$B="Veiklos kodas ir pavadinimas pagal EVRK")*('4'!$D:$D&lt;&gt;"")))," –")</f>
        <v xml:space="preserve"> –</v>
      </c>
      <c r="D25" s="410"/>
      <c r="E25" s="410"/>
      <c r="G25" s="376" t="s">
        <v>1009</v>
      </c>
    </row>
    <row r="26" spans="1:7" x14ac:dyDescent="0.25">
      <c r="C26" s="409"/>
      <c r="D26" s="410"/>
      <c r="E26" s="410"/>
      <c r="G26" s="126"/>
    </row>
    <row r="27" spans="1:7" x14ac:dyDescent="0.25">
      <c r="C27" s="409"/>
      <c r="D27" s="410"/>
      <c r="E27" s="410"/>
      <c r="G27" s="104"/>
    </row>
    <row r="28" spans="1:7" x14ac:dyDescent="0.25">
      <c r="C28" s="409"/>
      <c r="D28" s="411"/>
      <c r="E28" s="411"/>
      <c r="G28" s="104"/>
    </row>
    <row r="29" spans="1:7" x14ac:dyDescent="0.25">
      <c r="C29" s="409"/>
      <c r="D29" s="410"/>
      <c r="E29" s="410"/>
      <c r="G29" s="104"/>
    </row>
    <row r="30" spans="1:7" x14ac:dyDescent="0.25">
      <c r="C30" s="409"/>
      <c r="D30" s="410"/>
      <c r="E30" s="410"/>
      <c r="G30" s="104"/>
    </row>
    <row r="31" spans="1:7" x14ac:dyDescent="0.25">
      <c r="C31" s="409"/>
      <c r="D31" s="410"/>
      <c r="E31" s="410"/>
      <c r="G31" s="104"/>
    </row>
    <row r="32" spans="1:7" x14ac:dyDescent="0.25">
      <c r="C32" s="409"/>
      <c r="D32" s="410"/>
      <c r="E32" s="410"/>
      <c r="G32" s="104"/>
    </row>
    <row r="33" spans="3:7" x14ac:dyDescent="0.25">
      <c r="C33" s="409"/>
      <c r="D33" s="410"/>
      <c r="E33" s="410"/>
      <c r="G33" s="104"/>
    </row>
    <row r="34" spans="3:7" x14ac:dyDescent="0.25">
      <c r="C34" s="409"/>
      <c r="D34" s="410"/>
      <c r="E34" s="410"/>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zoomScale="130" zoomScaleNormal="130" workbookViewId="0">
      <selection activeCell="M29" sqref="M29"/>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4" t="s">
        <v>676</v>
      </c>
      <c r="C1" s="445"/>
      <c r="D1" s="445"/>
      <c r="E1" s="445"/>
      <c r="F1" s="445"/>
      <c r="G1" s="445"/>
      <c r="H1" s="445"/>
      <c r="I1" s="445"/>
      <c r="J1" s="445"/>
      <c r="K1" s="446"/>
      <c r="M1" s="86" t="s">
        <v>294</v>
      </c>
    </row>
    <row r="2" spans="1:13" s="74" customFormat="1" ht="144" customHeight="1" x14ac:dyDescent="0.25">
      <c r="A2" s="76" t="s">
        <v>245</v>
      </c>
      <c r="B2" s="76" t="s">
        <v>320</v>
      </c>
      <c r="C2" s="463"/>
      <c r="D2" s="463"/>
      <c r="E2" s="463"/>
      <c r="F2" s="463"/>
      <c r="G2" s="463"/>
      <c r="H2" s="463"/>
      <c r="I2" s="463"/>
      <c r="J2" s="463"/>
      <c r="K2" s="463"/>
      <c r="M2" s="385" t="s">
        <v>1012</v>
      </c>
    </row>
    <row r="3" spans="1:13" s="74" customFormat="1" ht="144" customHeight="1" x14ac:dyDescent="0.25">
      <c r="A3" s="76" t="s">
        <v>246</v>
      </c>
      <c r="B3" s="76" t="s">
        <v>234</v>
      </c>
      <c r="C3" s="463"/>
      <c r="D3" s="463"/>
      <c r="E3" s="463"/>
      <c r="F3" s="463"/>
      <c r="G3" s="463"/>
      <c r="H3" s="463"/>
      <c r="I3" s="463"/>
      <c r="J3" s="463"/>
      <c r="K3" s="463"/>
      <c r="M3" s="186" t="s">
        <v>480</v>
      </c>
    </row>
    <row r="4" spans="1:13" s="74" customFormat="1" ht="9.6" customHeight="1" x14ac:dyDescent="0.25">
      <c r="M4" s="101"/>
    </row>
    <row r="5" spans="1:13" ht="30" customHeight="1" x14ac:dyDescent="0.25">
      <c r="A5" s="188" t="s">
        <v>8</v>
      </c>
      <c r="B5" s="470" t="s">
        <v>678</v>
      </c>
      <c r="C5" s="471"/>
      <c r="D5" s="471"/>
      <c r="E5" s="471"/>
      <c r="F5" s="471"/>
      <c r="G5" s="471"/>
      <c r="H5" s="471"/>
      <c r="I5" s="471"/>
      <c r="J5" s="471"/>
      <c r="K5" s="471"/>
      <c r="M5" s="101"/>
    </row>
    <row r="6" spans="1:13" ht="14.85" customHeight="1" x14ac:dyDescent="0.25">
      <c r="A6" s="188" t="s">
        <v>247</v>
      </c>
      <c r="B6" s="429" t="s">
        <v>321</v>
      </c>
      <c r="C6" s="429"/>
      <c r="D6" s="429"/>
      <c r="E6" s="429"/>
      <c r="F6" s="429"/>
      <c r="G6" s="429"/>
      <c r="H6" s="429"/>
      <c r="I6" s="429"/>
      <c r="J6" s="429"/>
      <c r="K6" s="429"/>
      <c r="M6" s="101"/>
    </row>
    <row r="7" spans="1:13" x14ac:dyDescent="0.25">
      <c r="A7" s="188" t="s">
        <v>291</v>
      </c>
      <c r="B7" s="462" t="s">
        <v>310</v>
      </c>
      <c r="C7" s="462"/>
      <c r="D7" s="462"/>
      <c r="E7" s="462"/>
      <c r="F7" s="462"/>
      <c r="G7" s="462"/>
      <c r="H7" s="462"/>
      <c r="I7" s="462"/>
      <c r="J7" s="462"/>
      <c r="K7" s="462"/>
      <c r="M7" s="97"/>
    </row>
    <row r="8" spans="1:13" ht="63" customHeight="1" x14ac:dyDescent="0.25">
      <c r="A8" s="473" t="s">
        <v>305</v>
      </c>
      <c r="B8" s="473"/>
      <c r="C8" s="473"/>
      <c r="D8" s="473"/>
      <c r="E8" s="473"/>
      <c r="F8" s="473"/>
      <c r="G8" s="473"/>
      <c r="H8" s="473"/>
      <c r="I8" s="473"/>
      <c r="J8" s="473"/>
      <c r="K8" s="473"/>
      <c r="M8" s="97"/>
    </row>
    <row r="9" spans="1:13" ht="30.6" customHeight="1" x14ac:dyDescent="0.25">
      <c r="A9" s="451" t="s">
        <v>22</v>
      </c>
      <c r="B9" s="453" t="s">
        <v>44</v>
      </c>
      <c r="C9" s="193" t="str">
        <f>IF(AND('1'!$C$22="Verslo pradžia",YEAR('1'!$E$22)=YEAR('1'!$C$11)),"Pradžios metai","Ataskaitiniai metai")</f>
        <v>Ataskaitiniai metai</v>
      </c>
      <c r="D9" s="455" t="s">
        <v>12</v>
      </c>
      <c r="E9" s="456"/>
      <c r="F9" s="456"/>
      <c r="G9" s="456"/>
      <c r="H9" s="456"/>
      <c r="I9" s="456"/>
      <c r="J9" s="456"/>
      <c r="K9" s="457"/>
      <c r="M9" s="97"/>
    </row>
    <row r="10" spans="1:13" ht="15.75" thickBot="1" x14ac:dyDescent="0.3">
      <c r="A10" s="452"/>
      <c r="B10" s="454"/>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322</v>
      </c>
      <c r="B11" s="80" t="s">
        <v>312</v>
      </c>
      <c r="C11" s="105"/>
      <c r="D11" s="105"/>
      <c r="E11" s="105"/>
      <c r="F11" s="105"/>
      <c r="G11" s="105"/>
      <c r="H11" s="105"/>
      <c r="I11" s="105"/>
      <c r="J11" s="105"/>
      <c r="K11" s="105"/>
      <c r="M11" s="97"/>
    </row>
    <row r="12" spans="1:13" ht="30" x14ac:dyDescent="0.25">
      <c r="A12" s="76" t="s">
        <v>325</v>
      </c>
      <c r="B12" s="76" t="s">
        <v>311</v>
      </c>
      <c r="C12" s="87" t="str">
        <f>IFERROR(C13/C11,"-")</f>
        <v>-</v>
      </c>
      <c r="D12" s="102"/>
      <c r="E12" s="102"/>
      <c r="F12" s="102"/>
      <c r="G12" s="102"/>
      <c r="H12" s="102"/>
      <c r="I12" s="102"/>
      <c r="J12" s="102"/>
      <c r="K12" s="102"/>
      <c r="M12" s="97"/>
    </row>
    <row r="13" spans="1:13" ht="36" x14ac:dyDescent="0.25">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1013</v>
      </c>
    </row>
    <row r="14" spans="1:13" ht="45.75" thickBot="1" x14ac:dyDescent="0.3">
      <c r="A14" s="100" t="s">
        <v>327</v>
      </c>
      <c r="B14" s="100" t="s">
        <v>324</v>
      </c>
      <c r="C14" s="472"/>
      <c r="D14" s="472"/>
      <c r="E14" s="472"/>
      <c r="F14" s="472"/>
      <c r="G14" s="472"/>
      <c r="H14" s="472"/>
      <c r="I14" s="472"/>
      <c r="J14" s="472"/>
      <c r="K14" s="472"/>
      <c r="M14" s="104" t="s">
        <v>323</v>
      </c>
    </row>
    <row r="15" spans="1:13" ht="7.15" customHeight="1" thickTop="1" x14ac:dyDescent="0.25">
      <c r="B15" s="78"/>
      <c r="M15" s="97"/>
    </row>
    <row r="16" spans="1:13" ht="14.85" customHeight="1" x14ac:dyDescent="0.25">
      <c r="A16" s="188" t="s">
        <v>328</v>
      </c>
      <c r="B16" s="462" t="s">
        <v>319</v>
      </c>
      <c r="C16" s="462"/>
      <c r="D16" s="462"/>
      <c r="E16" s="462"/>
      <c r="F16" s="462"/>
      <c r="G16" s="462"/>
      <c r="H16" s="462"/>
      <c r="I16" s="462"/>
      <c r="J16" s="462"/>
      <c r="K16" s="462"/>
      <c r="M16" s="97"/>
    </row>
    <row r="17" spans="1:13" ht="40.9" customHeight="1" x14ac:dyDescent="0.25">
      <c r="A17" s="447" t="s">
        <v>1014</v>
      </c>
      <c r="B17" s="447"/>
      <c r="C17" s="447"/>
      <c r="D17" s="447"/>
      <c r="E17" s="447"/>
      <c r="F17" s="447"/>
      <c r="G17" s="447"/>
      <c r="H17" s="447"/>
      <c r="I17" s="447"/>
      <c r="J17" s="447"/>
      <c r="K17" s="447"/>
      <c r="M17" s="97"/>
    </row>
    <row r="18" spans="1:13" ht="52.15" customHeight="1" thickBot="1" x14ac:dyDescent="0.3">
      <c r="A18" s="190" t="s">
        <v>22</v>
      </c>
      <c r="B18" s="191" t="s">
        <v>309</v>
      </c>
      <c r="C18" s="465" t="s">
        <v>308</v>
      </c>
      <c r="D18" s="465"/>
      <c r="E18" s="465" t="s">
        <v>314</v>
      </c>
      <c r="F18" s="465"/>
      <c r="G18" s="191" t="s">
        <v>318</v>
      </c>
      <c r="H18" s="465" t="s">
        <v>306</v>
      </c>
      <c r="I18" s="465"/>
      <c r="J18" s="449" t="s">
        <v>307</v>
      </c>
      <c r="K18" s="450"/>
      <c r="M18" s="97"/>
    </row>
    <row r="19" spans="1:13" ht="24.75" thickTop="1" x14ac:dyDescent="0.25">
      <c r="A19" s="395" t="s">
        <v>329</v>
      </c>
      <c r="B19" s="389"/>
      <c r="C19" s="468" t="s">
        <v>226</v>
      </c>
      <c r="D19" s="468"/>
      <c r="E19" s="466"/>
      <c r="F19" s="466"/>
      <c r="G19" s="392"/>
      <c r="H19" s="458"/>
      <c r="I19" s="459"/>
      <c r="J19" s="477"/>
      <c r="K19" s="477"/>
      <c r="M19" s="97" t="s">
        <v>1015</v>
      </c>
    </row>
    <row r="20" spans="1:13" x14ac:dyDescent="0.25">
      <c r="A20" s="395" t="s">
        <v>330</v>
      </c>
      <c r="B20" s="390"/>
      <c r="C20" s="448" t="s">
        <v>226</v>
      </c>
      <c r="D20" s="448"/>
      <c r="E20" s="467"/>
      <c r="F20" s="467"/>
      <c r="G20" s="393"/>
      <c r="H20" s="460"/>
      <c r="I20" s="461"/>
      <c r="J20" s="478"/>
      <c r="K20" s="478"/>
      <c r="M20" s="97"/>
    </row>
    <row r="21" spans="1:13" x14ac:dyDescent="0.25">
      <c r="A21" s="395" t="s">
        <v>331</v>
      </c>
      <c r="B21" s="390"/>
      <c r="C21" s="448" t="s">
        <v>226</v>
      </c>
      <c r="D21" s="448"/>
      <c r="E21" s="467"/>
      <c r="F21" s="467"/>
      <c r="G21" s="393"/>
      <c r="H21" s="460"/>
      <c r="I21" s="461"/>
      <c r="J21" s="478"/>
      <c r="K21" s="478"/>
      <c r="M21" s="97"/>
    </row>
    <row r="22" spans="1:13" x14ac:dyDescent="0.25">
      <c r="A22" s="395" t="s">
        <v>332</v>
      </c>
      <c r="B22" s="390"/>
      <c r="C22" s="448" t="s">
        <v>226</v>
      </c>
      <c r="D22" s="448"/>
      <c r="E22" s="467"/>
      <c r="F22" s="467"/>
      <c r="G22" s="393"/>
      <c r="H22" s="460"/>
      <c r="I22" s="461"/>
      <c r="J22" s="478"/>
      <c r="K22" s="478"/>
      <c r="M22" s="97"/>
    </row>
    <row r="23" spans="1:13" x14ac:dyDescent="0.25">
      <c r="A23" s="395" t="s">
        <v>333</v>
      </c>
      <c r="B23" s="390"/>
      <c r="C23" s="448" t="s">
        <v>226</v>
      </c>
      <c r="D23" s="448"/>
      <c r="E23" s="467"/>
      <c r="F23" s="467"/>
      <c r="G23" s="393"/>
      <c r="H23" s="460"/>
      <c r="I23" s="461"/>
      <c r="J23" s="478"/>
      <c r="K23" s="478"/>
      <c r="M23" s="97"/>
    </row>
    <row r="24" spans="1:13" x14ac:dyDescent="0.25">
      <c r="A24" s="395" t="s">
        <v>334</v>
      </c>
      <c r="B24" s="390"/>
      <c r="C24" s="448" t="s">
        <v>226</v>
      </c>
      <c r="D24" s="448"/>
      <c r="E24" s="467"/>
      <c r="F24" s="467"/>
      <c r="G24" s="393"/>
      <c r="H24" s="460"/>
      <c r="I24" s="461"/>
      <c r="J24" s="478"/>
      <c r="K24" s="478"/>
      <c r="M24" s="97"/>
    </row>
    <row r="25" spans="1:13" ht="15.75" thickBot="1" x14ac:dyDescent="0.3">
      <c r="A25" s="396" t="s">
        <v>335</v>
      </c>
      <c r="B25" s="391"/>
      <c r="C25" s="464" t="s">
        <v>226</v>
      </c>
      <c r="D25" s="464"/>
      <c r="E25" s="469"/>
      <c r="F25" s="469"/>
      <c r="G25" s="394"/>
      <c r="H25" s="474"/>
      <c r="I25" s="475"/>
      <c r="J25" s="476"/>
      <c r="K25" s="476"/>
      <c r="M25" s="97"/>
    </row>
    <row r="26" spans="1:13" ht="15.75" thickTop="1" x14ac:dyDescent="0.25">
      <c r="A26" s="78"/>
      <c r="B26" s="78"/>
      <c r="C26" s="78"/>
      <c r="D26" s="78"/>
      <c r="M26" s="101"/>
    </row>
    <row r="27" spans="1:13" x14ac:dyDescent="0.25">
      <c r="A27" s="188" t="s">
        <v>340</v>
      </c>
      <c r="B27" s="444" t="s">
        <v>304</v>
      </c>
      <c r="C27" s="445"/>
      <c r="D27" s="445"/>
      <c r="E27" s="445"/>
      <c r="F27" s="445"/>
      <c r="G27" s="445"/>
      <c r="H27" s="445"/>
      <c r="I27" s="445"/>
      <c r="J27" s="445"/>
      <c r="K27" s="446"/>
      <c r="M27" s="101"/>
    </row>
    <row r="28" spans="1:13" ht="144" customHeight="1" x14ac:dyDescent="0.25">
      <c r="A28" s="76" t="s">
        <v>341</v>
      </c>
      <c r="B28" s="110" t="s">
        <v>344</v>
      </c>
      <c r="C28" s="463"/>
      <c r="D28" s="463"/>
      <c r="E28" s="463"/>
      <c r="F28" s="463"/>
      <c r="G28" s="463"/>
      <c r="H28" s="463"/>
      <c r="I28" s="463"/>
      <c r="J28" s="463"/>
      <c r="K28" s="463"/>
      <c r="M28" s="186" t="s">
        <v>1016</v>
      </c>
    </row>
    <row r="29" spans="1:13" ht="144" customHeight="1" x14ac:dyDescent="0.25">
      <c r="A29" s="76" t="s">
        <v>342</v>
      </c>
      <c r="B29" s="110" t="s">
        <v>343</v>
      </c>
      <c r="C29" s="463"/>
      <c r="D29" s="463"/>
      <c r="E29" s="463"/>
      <c r="F29" s="463"/>
      <c r="G29" s="463"/>
      <c r="H29" s="463"/>
      <c r="I29" s="463"/>
      <c r="J29" s="463"/>
      <c r="K29" s="463"/>
      <c r="M29" s="187" t="s">
        <v>407</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76" activePane="bottomRight" state="frozen"/>
      <selection pane="topRight" activeCell="D1" sqref="D1"/>
      <selection pane="bottomLeft" activeCell="A6" sqref="A6"/>
      <selection pane="bottomRight" activeCell="N86" sqref="N86"/>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294</v>
      </c>
      <c r="O1" s="116" t="s">
        <v>367</v>
      </c>
      <c r="P1" s="116" t="s">
        <v>368</v>
      </c>
      <c r="Q1" s="116">
        <v>1</v>
      </c>
      <c r="R1" s="116">
        <v>2</v>
      </c>
      <c r="S1" s="133">
        <v>3</v>
      </c>
      <c r="T1" s="131"/>
    </row>
    <row r="2" spans="1:20" s="7" customFormat="1" ht="14.25" x14ac:dyDescent="0.25">
      <c r="A2" s="192" t="s">
        <v>101</v>
      </c>
      <c r="B2" s="491" t="s">
        <v>38</v>
      </c>
      <c r="C2" s="491"/>
      <c r="D2" s="491"/>
      <c r="E2" s="491"/>
      <c r="F2" s="491"/>
      <c r="G2" s="491"/>
      <c r="H2" s="491"/>
      <c r="I2" s="491"/>
      <c r="J2" s="491"/>
      <c r="K2" s="491"/>
      <c r="L2" s="491"/>
      <c r="M2" s="6"/>
      <c r="N2" s="175"/>
      <c r="O2" s="115"/>
      <c r="P2" s="116"/>
      <c r="Q2" s="115"/>
      <c r="R2" s="115"/>
      <c r="S2" s="115"/>
      <c r="T2" s="132"/>
    </row>
    <row r="3" spans="1:20" x14ac:dyDescent="0.25">
      <c r="N3" s="175"/>
      <c r="O3" s="116"/>
      <c r="P3" s="116"/>
      <c r="Q3" s="115"/>
      <c r="R3" s="116"/>
      <c r="S3" s="133"/>
      <c r="T3" s="131"/>
    </row>
    <row r="4" spans="1:20" ht="24" x14ac:dyDescent="0.25">
      <c r="A4" s="492" t="s">
        <v>10</v>
      </c>
      <c r="B4" s="493"/>
      <c r="C4" s="496" t="s">
        <v>11</v>
      </c>
      <c r="D4" s="193" t="str">
        <f>IF(AND('1'!$C$22="Verslo pradžia",YEAR('1'!$E$22)=YEAR('1'!$C$11)),"Pradžios metai","Ataskaitiniai metai")</f>
        <v>Ataskaitiniai metai</v>
      </c>
      <c r="E4" s="455" t="s">
        <v>12</v>
      </c>
      <c r="F4" s="456"/>
      <c r="G4" s="456"/>
      <c r="H4" s="456"/>
      <c r="I4" s="456"/>
      <c r="J4" s="456"/>
      <c r="K4" s="456"/>
      <c r="L4" s="457"/>
      <c r="M4" s="12"/>
      <c r="N4" s="175"/>
      <c r="O4" s="116"/>
      <c r="P4" s="116"/>
      <c r="Q4" s="115"/>
      <c r="R4" s="116"/>
      <c r="S4" s="133"/>
      <c r="T4" s="131"/>
    </row>
    <row r="5" spans="1:20" ht="15.75" thickBot="1" x14ac:dyDescent="0.3">
      <c r="A5" s="494"/>
      <c r="B5" s="495"/>
      <c r="C5" s="497"/>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364</v>
      </c>
      <c r="C10" s="128"/>
      <c r="D10" s="498"/>
      <c r="E10" s="498"/>
      <c r="F10" s="498"/>
      <c r="G10" s="498"/>
      <c r="H10" s="498"/>
      <c r="I10" s="498"/>
      <c r="J10" s="498"/>
      <c r="K10" s="498"/>
      <c r="L10" s="498"/>
      <c r="N10" s="175" t="s">
        <v>1017</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358</v>
      </c>
      <c r="C11" s="127"/>
      <c r="D11" s="485"/>
      <c r="E11" s="485"/>
      <c r="F11" s="485"/>
      <c r="G11" s="485"/>
      <c r="H11" s="485"/>
      <c r="I11" s="485"/>
      <c r="J11" s="485"/>
      <c r="K11" s="485"/>
      <c r="L11" s="485"/>
      <c r="N11" s="175" t="s">
        <v>1018</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1019</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1020</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1021</v>
      </c>
      <c r="O14" s="134">
        <v>2</v>
      </c>
      <c r="P14" s="116">
        <f t="shared" si="5"/>
        <v>4</v>
      </c>
      <c r="Q14" s="116">
        <f>COUNTIFS($O$1:$O14,1)</f>
        <v>2</v>
      </c>
      <c r="R14" s="116">
        <f t="shared" si="2"/>
        <v>4</v>
      </c>
      <c r="S14" s="116"/>
      <c r="T14" s="131" t="str">
        <f t="shared" si="3"/>
        <v>4.2.4.</v>
      </c>
    </row>
    <row r="15" spans="1:20" x14ac:dyDescent="0.25">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369</v>
      </c>
      <c r="C16" s="130"/>
      <c r="D16" s="479"/>
      <c r="E16" s="479"/>
      <c r="F16" s="479"/>
      <c r="G16" s="479"/>
      <c r="H16" s="479"/>
      <c r="I16" s="479"/>
      <c r="J16" s="479"/>
      <c r="K16" s="479"/>
      <c r="L16" s="479"/>
      <c r="N16" s="175" t="s">
        <v>1022</v>
      </c>
      <c r="O16" s="134">
        <v>2</v>
      </c>
      <c r="P16" s="116">
        <f t="shared" si="5"/>
        <v>4</v>
      </c>
      <c r="Q16" s="116">
        <f>COUNTIFS($O$1:$O16,1)</f>
        <v>2</v>
      </c>
      <c r="R16" s="116">
        <f t="shared" si="2"/>
        <v>6</v>
      </c>
      <c r="S16" s="116"/>
      <c r="T16" s="131" t="str">
        <f t="shared" si="3"/>
        <v>4.2.6.</v>
      </c>
    </row>
    <row r="17" spans="1:21" x14ac:dyDescent="0.25">
      <c r="A17" s="66" t="str">
        <f t="shared" si="7"/>
        <v>4.3.</v>
      </c>
      <c r="B17" s="271" t="s">
        <v>364</v>
      </c>
      <c r="C17" s="128"/>
      <c r="D17" s="486"/>
      <c r="E17" s="482"/>
      <c r="F17" s="482"/>
      <c r="G17" s="482"/>
      <c r="H17" s="482"/>
      <c r="I17" s="482"/>
      <c r="J17" s="482"/>
      <c r="K17" s="482"/>
      <c r="L17" s="483"/>
      <c r="N17" s="175" t="s">
        <v>1017</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358</v>
      </c>
      <c r="C18" s="127"/>
      <c r="D18" s="487"/>
      <c r="E18" s="480"/>
      <c r="F18" s="480"/>
      <c r="G18" s="480"/>
      <c r="H18" s="480"/>
      <c r="I18" s="480"/>
      <c r="J18" s="480"/>
      <c r="K18" s="480"/>
      <c r="L18" s="481"/>
      <c r="N18" s="175" t="s">
        <v>1018</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1019</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1020</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1021</v>
      </c>
      <c r="O21" s="134">
        <v>2</v>
      </c>
      <c r="P21" s="116">
        <f t="shared" si="9"/>
        <v>4</v>
      </c>
      <c r="Q21" s="116">
        <f>COUNTIFS($O$1:$O21,1)</f>
        <v>3</v>
      </c>
      <c r="R21" s="116">
        <f t="shared" si="10"/>
        <v>4</v>
      </c>
      <c r="S21" s="116"/>
      <c r="T21" s="131" t="str">
        <f t="shared" si="3"/>
        <v>4.3.4.</v>
      </c>
    </row>
    <row r="22" spans="1:21" x14ac:dyDescent="0.25">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369</v>
      </c>
      <c r="C23" s="142"/>
      <c r="D23" s="484"/>
      <c r="E23" s="484"/>
      <c r="F23" s="484"/>
      <c r="G23" s="484"/>
      <c r="H23" s="484"/>
      <c r="I23" s="484"/>
      <c r="J23" s="484"/>
      <c r="K23" s="484"/>
      <c r="L23" s="484"/>
      <c r="N23" s="175" t="s">
        <v>1022</v>
      </c>
      <c r="O23" s="134">
        <v>2</v>
      </c>
      <c r="P23" s="116">
        <f t="shared" si="9"/>
        <v>4</v>
      </c>
      <c r="Q23" s="116">
        <f>COUNTIFS($O$1:$O23,1)</f>
        <v>3</v>
      </c>
      <c r="R23" s="116">
        <f t="shared" si="10"/>
        <v>6</v>
      </c>
      <c r="S23" s="116"/>
      <c r="T23" s="131" t="str">
        <f t="shared" si="3"/>
        <v>4.3.6.</v>
      </c>
      <c r="U23" s="134"/>
    </row>
    <row r="24" spans="1:21" x14ac:dyDescent="0.25">
      <c r="A24" s="66" t="str">
        <f t="shared" si="7"/>
        <v>4.4.</v>
      </c>
      <c r="B24" s="271" t="s">
        <v>364</v>
      </c>
      <c r="C24" s="128"/>
      <c r="D24" s="488"/>
      <c r="E24" s="489"/>
      <c r="F24" s="489"/>
      <c r="G24" s="489"/>
      <c r="H24" s="489"/>
      <c r="I24" s="489"/>
      <c r="J24" s="489"/>
      <c r="K24" s="489"/>
      <c r="L24" s="490"/>
      <c r="N24" s="175" t="s">
        <v>1017</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358</v>
      </c>
      <c r="C25" s="127"/>
      <c r="D25" s="485"/>
      <c r="E25" s="485"/>
      <c r="F25" s="485"/>
      <c r="G25" s="485"/>
      <c r="H25" s="485"/>
      <c r="I25" s="485"/>
      <c r="J25" s="485"/>
      <c r="K25" s="485"/>
      <c r="L25" s="485"/>
      <c r="N25" s="175" t="s">
        <v>1018</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1019</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1020</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1021</v>
      </c>
      <c r="O28" s="134">
        <v>2</v>
      </c>
      <c r="P28" s="116">
        <f t="shared" si="9"/>
        <v>4</v>
      </c>
      <c r="Q28" s="116">
        <f>COUNTIFS($O$1:$O28,1)</f>
        <v>4</v>
      </c>
      <c r="R28" s="116">
        <f t="shared" si="10"/>
        <v>4</v>
      </c>
      <c r="S28" s="116"/>
      <c r="T28" s="131" t="str">
        <f t="shared" si="3"/>
        <v>4.4.4.</v>
      </c>
      <c r="U28" s="134"/>
    </row>
    <row r="29" spans="1:21" x14ac:dyDescent="0.25">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369</v>
      </c>
      <c r="C30" s="142"/>
      <c r="D30" s="484"/>
      <c r="E30" s="484"/>
      <c r="F30" s="484"/>
      <c r="G30" s="484"/>
      <c r="H30" s="484"/>
      <c r="I30" s="484"/>
      <c r="J30" s="484"/>
      <c r="K30" s="484"/>
      <c r="L30" s="484"/>
      <c r="N30" s="175" t="s">
        <v>1022</v>
      </c>
      <c r="O30" s="134">
        <v>2</v>
      </c>
      <c r="P30" s="116">
        <f t="shared" si="9"/>
        <v>4</v>
      </c>
      <c r="Q30" s="116">
        <f>COUNTIFS($O$1:$O30,1)</f>
        <v>4</v>
      </c>
      <c r="R30" s="116">
        <f t="shared" si="10"/>
        <v>6</v>
      </c>
      <c r="S30" s="116"/>
      <c r="T30" s="131" t="str">
        <f t="shared" si="3"/>
        <v>4.4.6.</v>
      </c>
      <c r="U30" s="134"/>
    </row>
    <row r="31" spans="1:21" x14ac:dyDescent="0.25">
      <c r="A31" s="66" t="str">
        <f t="shared" si="7"/>
        <v>4.5.</v>
      </c>
      <c r="B31" s="271" t="s">
        <v>364</v>
      </c>
      <c r="C31" s="128"/>
      <c r="D31" s="486"/>
      <c r="E31" s="482"/>
      <c r="F31" s="482"/>
      <c r="G31" s="482"/>
      <c r="H31" s="482"/>
      <c r="I31" s="482"/>
      <c r="J31" s="482"/>
      <c r="K31" s="482"/>
      <c r="L31" s="483"/>
      <c r="N31" s="175" t="s">
        <v>1017</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358</v>
      </c>
      <c r="C32" s="127"/>
      <c r="D32" s="487"/>
      <c r="E32" s="480"/>
      <c r="F32" s="480"/>
      <c r="G32" s="480"/>
      <c r="H32" s="480"/>
      <c r="I32" s="480"/>
      <c r="J32" s="480"/>
      <c r="K32" s="480"/>
      <c r="L32" s="481"/>
      <c r="N32" s="175" t="s">
        <v>1018</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1019</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1020</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1021</v>
      </c>
      <c r="O35" s="134">
        <v>2</v>
      </c>
      <c r="P35" s="116">
        <f t="shared" si="9"/>
        <v>4</v>
      </c>
      <c r="Q35" s="116">
        <f>COUNTIFS($O$1:$O35,1)</f>
        <v>5</v>
      </c>
      <c r="R35" s="116">
        <f t="shared" si="10"/>
        <v>4</v>
      </c>
      <c r="S35" s="116"/>
      <c r="T35" s="131" t="str">
        <f t="shared" si="3"/>
        <v>4.5.4.</v>
      </c>
      <c r="U35" s="134"/>
    </row>
    <row r="36" spans="1:21" x14ac:dyDescent="0.25">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369</v>
      </c>
      <c r="C37" s="142"/>
      <c r="D37" s="484"/>
      <c r="E37" s="484"/>
      <c r="F37" s="484"/>
      <c r="G37" s="484"/>
      <c r="H37" s="484"/>
      <c r="I37" s="484"/>
      <c r="J37" s="484"/>
      <c r="K37" s="484"/>
      <c r="L37" s="484"/>
      <c r="N37" s="175" t="s">
        <v>1022</v>
      </c>
      <c r="O37" s="134">
        <v>2</v>
      </c>
      <c r="P37" s="116">
        <f t="shared" si="9"/>
        <v>4</v>
      </c>
      <c r="Q37" s="116">
        <f>COUNTIFS($O$1:$O37,1)</f>
        <v>5</v>
      </c>
      <c r="R37" s="116">
        <f t="shared" si="10"/>
        <v>6</v>
      </c>
      <c r="S37" s="116"/>
      <c r="T37" s="131" t="str">
        <f t="shared" si="3"/>
        <v>4.5.6.</v>
      </c>
      <c r="U37" s="134"/>
    </row>
    <row r="38" spans="1:21" x14ac:dyDescent="0.25">
      <c r="A38" s="66" t="str">
        <f t="shared" si="7"/>
        <v>4.6.</v>
      </c>
      <c r="B38" s="271" t="s">
        <v>364</v>
      </c>
      <c r="C38" s="128"/>
      <c r="D38" s="486"/>
      <c r="E38" s="482"/>
      <c r="F38" s="482"/>
      <c r="G38" s="482"/>
      <c r="H38" s="482"/>
      <c r="I38" s="482"/>
      <c r="J38" s="482"/>
      <c r="K38" s="482"/>
      <c r="L38" s="483"/>
      <c r="N38" s="175" t="s">
        <v>1017</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358</v>
      </c>
      <c r="C39" s="127"/>
      <c r="D39" s="487"/>
      <c r="E39" s="480"/>
      <c r="F39" s="480"/>
      <c r="G39" s="480"/>
      <c r="H39" s="480"/>
      <c r="I39" s="480"/>
      <c r="J39" s="480"/>
      <c r="K39" s="480"/>
      <c r="L39" s="481"/>
      <c r="N39" s="175" t="s">
        <v>1018</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1019</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1020</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1021</v>
      </c>
      <c r="O42" s="134">
        <v>2</v>
      </c>
      <c r="P42" s="116">
        <f t="shared" si="9"/>
        <v>4</v>
      </c>
      <c r="Q42" s="116">
        <f>COUNTIFS($O$1:$O42,1)</f>
        <v>6</v>
      </c>
      <c r="R42" s="116">
        <f t="shared" si="10"/>
        <v>4</v>
      </c>
      <c r="S42" s="116"/>
      <c r="T42" s="131" t="str">
        <f t="shared" si="3"/>
        <v>4.6.4.</v>
      </c>
      <c r="U42" s="134"/>
    </row>
    <row r="43" spans="1:21" x14ac:dyDescent="0.25">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369</v>
      </c>
      <c r="C44" s="142"/>
      <c r="D44" s="484"/>
      <c r="E44" s="484"/>
      <c r="F44" s="484"/>
      <c r="G44" s="484"/>
      <c r="H44" s="484"/>
      <c r="I44" s="484"/>
      <c r="J44" s="484"/>
      <c r="K44" s="484"/>
      <c r="L44" s="484"/>
      <c r="N44" s="175" t="s">
        <v>1022</v>
      </c>
      <c r="O44" s="134">
        <v>2</v>
      </c>
      <c r="P44" s="116">
        <f t="shared" si="9"/>
        <v>4</v>
      </c>
      <c r="Q44" s="116">
        <f>COUNTIFS($O$1:$O44,1)</f>
        <v>6</v>
      </c>
      <c r="R44" s="116">
        <f t="shared" si="10"/>
        <v>6</v>
      </c>
      <c r="S44" s="116"/>
      <c r="T44" s="131" t="str">
        <f t="shared" si="3"/>
        <v>4.6.6.</v>
      </c>
      <c r="U44" s="134"/>
    </row>
    <row r="45" spans="1:21" x14ac:dyDescent="0.25">
      <c r="A45" s="66" t="str">
        <f t="shared" si="7"/>
        <v>4.7.</v>
      </c>
      <c r="B45" s="271" t="s">
        <v>363</v>
      </c>
      <c r="C45" s="128"/>
      <c r="D45" s="482"/>
      <c r="E45" s="482"/>
      <c r="F45" s="482"/>
      <c r="G45" s="482"/>
      <c r="H45" s="482"/>
      <c r="I45" s="482"/>
      <c r="J45" s="482"/>
      <c r="K45" s="482"/>
      <c r="L45" s="483"/>
      <c r="N45" s="175" t="s">
        <v>1023</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358</v>
      </c>
      <c r="C46" s="127"/>
      <c r="D46" s="480"/>
      <c r="E46" s="480"/>
      <c r="F46" s="480"/>
      <c r="G46" s="480"/>
      <c r="H46" s="480"/>
      <c r="I46" s="480"/>
      <c r="J46" s="480"/>
      <c r="K46" s="480"/>
      <c r="L46" s="481"/>
      <c r="N46" s="175" t="s">
        <v>1018</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241</v>
      </c>
      <c r="D47" s="24"/>
      <c r="E47" s="24"/>
      <c r="F47" s="24"/>
      <c r="G47" s="24"/>
      <c r="H47" s="24"/>
      <c r="I47" s="24"/>
      <c r="J47" s="24"/>
      <c r="K47" s="24"/>
      <c r="L47" s="24"/>
      <c r="M47" s="16"/>
      <c r="N47" s="176" t="s">
        <v>1019</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1021</v>
      </c>
      <c r="O48" s="134">
        <v>2</v>
      </c>
      <c r="P48" s="116">
        <f t="shared" si="9"/>
        <v>4</v>
      </c>
      <c r="Q48" s="116">
        <f>COUNTIFS($O$1:$O48,1)</f>
        <v>7</v>
      </c>
      <c r="R48" s="116">
        <f t="shared" si="10"/>
        <v>3</v>
      </c>
      <c r="S48" s="116"/>
      <c r="T48" s="131" t="str">
        <f t="shared" si="3"/>
        <v>4.7.3.</v>
      </c>
      <c r="U48" s="134"/>
    </row>
    <row r="49" spans="1:21" x14ac:dyDescent="0.25">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369</v>
      </c>
      <c r="C50" s="130"/>
      <c r="D50" s="479"/>
      <c r="E50" s="479"/>
      <c r="F50" s="479"/>
      <c r="G50" s="479"/>
      <c r="H50" s="479"/>
      <c r="I50" s="479"/>
      <c r="J50" s="479"/>
      <c r="K50" s="479"/>
      <c r="L50" s="479"/>
      <c r="N50" s="175" t="s">
        <v>1022</v>
      </c>
      <c r="O50" s="134">
        <v>2</v>
      </c>
      <c r="P50" s="116">
        <f t="shared" si="9"/>
        <v>4</v>
      </c>
      <c r="Q50" s="116">
        <f>COUNTIFS($O$1:$O50,1)</f>
        <v>7</v>
      </c>
      <c r="R50" s="116">
        <f t="shared" si="16"/>
        <v>5</v>
      </c>
      <c r="S50" s="116"/>
      <c r="T50" s="131" t="str">
        <f t="shared" si="3"/>
        <v>4.7.5.</v>
      </c>
      <c r="U50" s="134"/>
    </row>
    <row r="51" spans="1:21" x14ac:dyDescent="0.25">
      <c r="A51" s="66" t="str">
        <f t="shared" si="7"/>
        <v>4.8.</v>
      </c>
      <c r="B51" s="271" t="s">
        <v>363</v>
      </c>
      <c r="C51" s="128"/>
      <c r="D51" s="482"/>
      <c r="E51" s="482"/>
      <c r="F51" s="482"/>
      <c r="G51" s="482"/>
      <c r="H51" s="482"/>
      <c r="I51" s="482"/>
      <c r="J51" s="482"/>
      <c r="K51" s="482"/>
      <c r="L51" s="483"/>
      <c r="N51" s="175" t="s">
        <v>1023</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358</v>
      </c>
      <c r="C52" s="127"/>
      <c r="D52" s="480"/>
      <c r="E52" s="480"/>
      <c r="F52" s="480"/>
      <c r="G52" s="480"/>
      <c r="H52" s="480"/>
      <c r="I52" s="480"/>
      <c r="J52" s="480"/>
      <c r="K52" s="480"/>
      <c r="L52" s="481"/>
      <c r="N52" s="175" t="s">
        <v>1018</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241</v>
      </c>
      <c r="D53" s="24"/>
      <c r="E53" s="24"/>
      <c r="F53" s="24"/>
      <c r="G53" s="24"/>
      <c r="H53" s="24"/>
      <c r="I53" s="24"/>
      <c r="J53" s="24"/>
      <c r="K53" s="24"/>
      <c r="L53" s="24"/>
      <c r="N53" s="176" t="s">
        <v>1019</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1021</v>
      </c>
      <c r="O54" s="134">
        <v>2</v>
      </c>
      <c r="P54" s="116">
        <f t="shared" si="17"/>
        <v>4</v>
      </c>
      <c r="Q54" s="116">
        <f>COUNTIFS($O$1:$O54,1)</f>
        <v>8</v>
      </c>
      <c r="R54" s="116">
        <f t="shared" si="16"/>
        <v>3</v>
      </c>
      <c r="S54" s="116"/>
      <c r="T54" s="131" t="str">
        <f t="shared" si="3"/>
        <v>4.8.3.</v>
      </c>
      <c r="U54" s="134"/>
    </row>
    <row r="55" spans="1:21" x14ac:dyDescent="0.25">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369</v>
      </c>
      <c r="C56" s="130"/>
      <c r="D56" s="479"/>
      <c r="E56" s="479"/>
      <c r="F56" s="479"/>
      <c r="G56" s="479"/>
      <c r="H56" s="479"/>
      <c r="I56" s="479"/>
      <c r="J56" s="479"/>
      <c r="K56" s="479"/>
      <c r="L56" s="479"/>
      <c r="N56" s="175" t="s">
        <v>1022</v>
      </c>
      <c r="O56" s="134">
        <v>2</v>
      </c>
      <c r="P56" s="116">
        <f t="shared" si="17"/>
        <v>4</v>
      </c>
      <c r="Q56" s="116">
        <f>COUNTIFS($O$1:$O56,1)</f>
        <v>8</v>
      </c>
      <c r="R56" s="116">
        <f t="shared" si="16"/>
        <v>5</v>
      </c>
      <c r="S56" s="116"/>
      <c r="T56" s="131" t="str">
        <f t="shared" si="3"/>
        <v>4.8.5.</v>
      </c>
      <c r="U56" s="134"/>
    </row>
    <row r="57" spans="1:21" x14ac:dyDescent="0.25">
      <c r="A57" s="66" t="str">
        <f t="shared" si="7"/>
        <v>4.9.</v>
      </c>
      <c r="B57" s="271" t="s">
        <v>363</v>
      </c>
      <c r="C57" s="128"/>
      <c r="D57" s="482"/>
      <c r="E57" s="482"/>
      <c r="F57" s="482"/>
      <c r="G57" s="482"/>
      <c r="H57" s="482"/>
      <c r="I57" s="482"/>
      <c r="J57" s="482"/>
      <c r="K57" s="482"/>
      <c r="L57" s="483"/>
      <c r="N57" s="175" t="s">
        <v>1023</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358</v>
      </c>
      <c r="C58" s="127"/>
      <c r="D58" s="480"/>
      <c r="E58" s="480"/>
      <c r="F58" s="480"/>
      <c r="G58" s="480"/>
      <c r="H58" s="480"/>
      <c r="I58" s="480"/>
      <c r="J58" s="480"/>
      <c r="K58" s="480"/>
      <c r="L58" s="481"/>
      <c r="N58" s="175" t="s">
        <v>1018</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241</v>
      </c>
      <c r="D59" s="24"/>
      <c r="E59" s="24"/>
      <c r="F59" s="24"/>
      <c r="G59" s="24"/>
      <c r="H59" s="24"/>
      <c r="I59" s="24"/>
      <c r="J59" s="24"/>
      <c r="K59" s="24"/>
      <c r="L59" s="24"/>
      <c r="N59" s="176" t="s">
        <v>1019</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1021</v>
      </c>
      <c r="O60" s="134">
        <v>2</v>
      </c>
      <c r="P60" s="116">
        <f t="shared" si="17"/>
        <v>4</v>
      </c>
      <c r="Q60" s="116">
        <f>COUNTIFS($O$1:$O60,1)</f>
        <v>9</v>
      </c>
      <c r="R60" s="116">
        <f t="shared" si="16"/>
        <v>3</v>
      </c>
      <c r="S60" s="116"/>
      <c r="T60" s="131" t="str">
        <f t="shared" si="3"/>
        <v>4.9.3.</v>
      </c>
      <c r="U60" s="134"/>
    </row>
    <row r="61" spans="1:21" x14ac:dyDescent="0.25">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369</v>
      </c>
      <c r="C62" s="130"/>
      <c r="D62" s="479"/>
      <c r="E62" s="479"/>
      <c r="F62" s="479"/>
      <c r="G62" s="479"/>
      <c r="H62" s="479"/>
      <c r="I62" s="479"/>
      <c r="J62" s="479"/>
      <c r="K62" s="479"/>
      <c r="L62" s="479"/>
      <c r="N62" s="175" t="s">
        <v>1022</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363</v>
      </c>
      <c r="C63" s="128"/>
      <c r="D63" s="482"/>
      <c r="E63" s="482"/>
      <c r="F63" s="482"/>
      <c r="G63" s="482"/>
      <c r="H63" s="482"/>
      <c r="I63" s="482"/>
      <c r="J63" s="482"/>
      <c r="K63" s="482"/>
      <c r="L63" s="483"/>
      <c r="N63" s="175" t="s">
        <v>1023</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358</v>
      </c>
      <c r="C64" s="127"/>
      <c r="D64" s="480"/>
      <c r="E64" s="480"/>
      <c r="F64" s="480"/>
      <c r="G64" s="480"/>
      <c r="H64" s="480"/>
      <c r="I64" s="480"/>
      <c r="J64" s="480"/>
      <c r="K64" s="480"/>
      <c r="L64" s="481"/>
      <c r="N64" s="175" t="s">
        <v>1018</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241</v>
      </c>
      <c r="D65" s="24"/>
      <c r="E65" s="24"/>
      <c r="F65" s="24"/>
      <c r="G65" s="24"/>
      <c r="H65" s="24"/>
      <c r="I65" s="24"/>
      <c r="J65" s="24"/>
      <c r="K65" s="24"/>
      <c r="L65" s="24"/>
      <c r="N65" s="176" t="s">
        <v>1019</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1021</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369</v>
      </c>
      <c r="C68" s="130"/>
      <c r="D68" s="479"/>
      <c r="E68" s="479"/>
      <c r="F68" s="479"/>
      <c r="G68" s="479"/>
      <c r="H68" s="479"/>
      <c r="I68" s="479"/>
      <c r="J68" s="479"/>
      <c r="K68" s="479"/>
      <c r="L68" s="479"/>
      <c r="N68" s="175" t="s">
        <v>1022</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363</v>
      </c>
      <c r="C69" s="128"/>
      <c r="D69" s="482"/>
      <c r="E69" s="482"/>
      <c r="F69" s="482"/>
      <c r="G69" s="482"/>
      <c r="H69" s="482"/>
      <c r="I69" s="482"/>
      <c r="J69" s="482"/>
      <c r="K69" s="482"/>
      <c r="L69" s="483"/>
      <c r="N69" s="175" t="s">
        <v>1023</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358</v>
      </c>
      <c r="C70" s="127"/>
      <c r="D70" s="480"/>
      <c r="E70" s="480"/>
      <c r="F70" s="480"/>
      <c r="G70" s="480"/>
      <c r="H70" s="480"/>
      <c r="I70" s="480"/>
      <c r="J70" s="480"/>
      <c r="K70" s="480"/>
      <c r="L70" s="481"/>
      <c r="N70" s="175" t="s">
        <v>1018</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241</v>
      </c>
      <c r="D71" s="24"/>
      <c r="E71" s="24"/>
      <c r="F71" s="24"/>
      <c r="G71" s="24"/>
      <c r="H71" s="24"/>
      <c r="I71" s="24"/>
      <c r="J71" s="24"/>
      <c r="K71" s="24"/>
      <c r="L71" s="24"/>
      <c r="N71" s="176" t="s">
        <v>1019</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1021</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369</v>
      </c>
      <c r="C74" s="130"/>
      <c r="D74" s="479"/>
      <c r="E74" s="479"/>
      <c r="F74" s="479"/>
      <c r="G74" s="479"/>
      <c r="H74" s="479"/>
      <c r="I74" s="479"/>
      <c r="J74" s="479"/>
      <c r="K74" s="479"/>
      <c r="L74" s="479"/>
      <c r="N74" s="175" t="s">
        <v>1022</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365</v>
      </c>
      <c r="C75" s="128"/>
      <c r="D75" s="482"/>
      <c r="E75" s="482"/>
      <c r="F75" s="482"/>
      <c r="G75" s="482"/>
      <c r="H75" s="482"/>
      <c r="I75" s="482"/>
      <c r="J75" s="482"/>
      <c r="K75" s="482"/>
      <c r="L75" s="483"/>
      <c r="N75" s="175" t="s">
        <v>1024</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358</v>
      </c>
      <c r="C76" s="127"/>
      <c r="D76" s="485"/>
      <c r="E76" s="485"/>
      <c r="F76" s="485"/>
      <c r="G76" s="485"/>
      <c r="H76" s="485"/>
      <c r="I76" s="485"/>
      <c r="J76" s="485"/>
      <c r="K76" s="485"/>
      <c r="L76" s="485"/>
      <c r="N76" s="175" t="s">
        <v>1018</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1019</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1021</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369</v>
      </c>
      <c r="C80" s="130"/>
      <c r="D80" s="479"/>
      <c r="E80" s="479"/>
      <c r="F80" s="479"/>
      <c r="G80" s="479"/>
      <c r="H80" s="479"/>
      <c r="I80" s="479"/>
      <c r="J80" s="479"/>
      <c r="K80" s="479"/>
      <c r="L80" s="479"/>
      <c r="N80" s="175" t="s">
        <v>1022</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365</v>
      </c>
      <c r="C81" s="128"/>
      <c r="D81" s="482"/>
      <c r="E81" s="482"/>
      <c r="F81" s="482"/>
      <c r="G81" s="482"/>
      <c r="H81" s="482"/>
      <c r="I81" s="482"/>
      <c r="J81" s="482"/>
      <c r="K81" s="482"/>
      <c r="L81" s="483"/>
      <c r="N81" s="175" t="s">
        <v>1024</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358</v>
      </c>
      <c r="C82" s="127"/>
      <c r="D82" s="480"/>
      <c r="E82" s="480"/>
      <c r="F82" s="480"/>
      <c r="G82" s="480"/>
      <c r="H82" s="480"/>
      <c r="I82" s="480"/>
      <c r="J82" s="480"/>
      <c r="K82" s="480"/>
      <c r="L82" s="481"/>
      <c r="N82" s="175" t="s">
        <v>1018</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373</v>
      </c>
      <c r="D83" s="24"/>
      <c r="E83" s="24"/>
      <c r="F83" s="24"/>
      <c r="G83" s="24"/>
      <c r="H83" s="24"/>
      <c r="I83" s="24"/>
      <c r="J83" s="24"/>
      <c r="K83" s="24"/>
      <c r="L83" s="24"/>
      <c r="N83" s="176" t="s">
        <v>1019</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1021</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369</v>
      </c>
      <c r="C86" s="130"/>
      <c r="D86" s="479"/>
      <c r="E86" s="479"/>
      <c r="F86" s="479"/>
      <c r="G86" s="479"/>
      <c r="H86" s="479"/>
      <c r="I86" s="479"/>
      <c r="J86" s="479"/>
      <c r="K86" s="479"/>
      <c r="L86" s="479"/>
      <c r="N86" s="175" t="s">
        <v>1022</v>
      </c>
      <c r="O86" s="134">
        <v>2</v>
      </c>
      <c r="P86" s="116">
        <f t="shared" si="17"/>
        <v>4</v>
      </c>
      <c r="Q86" s="116">
        <f>COUNTIFS($O$1:$O86,1)</f>
        <v>13</v>
      </c>
      <c r="R86" s="116">
        <f t="shared" si="25"/>
        <v>5</v>
      </c>
      <c r="S86" s="116"/>
      <c r="T86" s="131" t="str">
        <f t="shared" si="21"/>
        <v>4.13.5.</v>
      </c>
      <c r="U86" s="134"/>
    </row>
  </sheetData>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tabSelected="1" topLeftCell="A4" zoomScale="130" zoomScaleNormal="130" workbookViewId="0">
      <selection activeCell="C12" sqref="C12"/>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501" t="s">
        <v>418</v>
      </c>
      <c r="C1" s="501"/>
      <c r="D1" s="501"/>
      <c r="E1" s="202"/>
      <c r="F1" s="202"/>
      <c r="G1" s="42"/>
      <c r="H1" s="112" t="s">
        <v>294</v>
      </c>
      <c r="I1" s="119" t="s">
        <v>351</v>
      </c>
      <c r="J1" s="119" t="s">
        <v>350</v>
      </c>
      <c r="K1" s="119"/>
      <c r="L1" s="2"/>
      <c r="M1" s="2"/>
      <c r="N1" s="2"/>
      <c r="O1" s="2"/>
      <c r="P1" s="2"/>
    </row>
    <row r="2" spans="1:16" x14ac:dyDescent="0.25">
      <c r="H2" s="126"/>
      <c r="I2" s="116"/>
      <c r="J2" s="119"/>
      <c r="K2" s="119"/>
    </row>
    <row r="3" spans="1:16" s="7" customFormat="1" ht="14.25" x14ac:dyDescent="0.25">
      <c r="A3" s="203" t="s">
        <v>13</v>
      </c>
      <c r="B3" s="204" t="s">
        <v>414</v>
      </c>
      <c r="C3" s="205"/>
      <c r="D3" s="43"/>
      <c r="E3" s="43"/>
      <c r="F3" s="43"/>
      <c r="G3" s="43"/>
      <c r="H3" s="179"/>
      <c r="I3" s="115"/>
    </row>
    <row r="4" spans="1:16" ht="15.75" thickBot="1" x14ac:dyDescent="0.3">
      <c r="A4" s="344"/>
      <c r="B4" s="345" t="s">
        <v>339</v>
      </c>
      <c r="C4" s="345" t="s">
        <v>60</v>
      </c>
      <c r="D4" s="10"/>
      <c r="E4" s="10"/>
      <c r="F4" s="10"/>
      <c r="H4" s="113"/>
      <c r="I4" s="116"/>
    </row>
    <row r="5" spans="1:16" ht="15.75" thickTop="1" x14ac:dyDescent="0.25">
      <c r="A5" s="44" t="s">
        <v>665</v>
      </c>
      <c r="B5" s="342" t="s">
        <v>61</v>
      </c>
      <c r="C5" s="343">
        <f>SUMIFS(E:E,B:B,B5)</f>
        <v>0</v>
      </c>
      <c r="H5" s="113"/>
      <c r="I5" s="116"/>
    </row>
    <row r="6" spans="1:16" x14ac:dyDescent="0.25">
      <c r="A6" s="45" t="s">
        <v>666</v>
      </c>
      <c r="B6" s="106" t="s">
        <v>62</v>
      </c>
      <c r="C6" s="107">
        <f>SUMIFS(E:E,B:B,B6)</f>
        <v>0</v>
      </c>
      <c r="D6" s="10"/>
      <c r="E6" s="10"/>
      <c r="F6" s="10"/>
      <c r="H6" s="114"/>
      <c r="I6" s="116"/>
    </row>
    <row r="7" spans="1:16" x14ac:dyDescent="0.25">
      <c r="A7" s="45" t="s">
        <v>667</v>
      </c>
      <c r="B7" s="106" t="s">
        <v>63</v>
      </c>
      <c r="C7" s="107">
        <f>SUMIFS(E:E,B:B,B7)</f>
        <v>0</v>
      </c>
      <c r="D7" s="10"/>
      <c r="E7" s="10"/>
      <c r="F7" s="10"/>
      <c r="H7" s="114"/>
      <c r="I7" s="116"/>
      <c r="K7" s="10"/>
    </row>
    <row r="8" spans="1:16" x14ac:dyDescent="0.25">
      <c r="A8" s="45" t="s">
        <v>668</v>
      </c>
      <c r="B8" s="106" t="s">
        <v>64</v>
      </c>
      <c r="C8" s="107">
        <f>SUMIFS(E:E,B:B,B8)</f>
        <v>0</v>
      </c>
      <c r="D8" s="10"/>
      <c r="E8" s="10"/>
      <c r="F8" s="10"/>
      <c r="H8" s="114"/>
      <c r="I8" s="116"/>
      <c r="K8" s="10"/>
    </row>
    <row r="9" spans="1:16" x14ac:dyDescent="0.25">
      <c r="A9" s="45" t="s">
        <v>669</v>
      </c>
      <c r="B9" s="366" t="s">
        <v>37</v>
      </c>
      <c r="C9" s="367">
        <f>SUM(C5:C8)</f>
        <v>0</v>
      </c>
      <c r="D9" s="10"/>
      <c r="E9" s="10"/>
      <c r="F9" s="10"/>
      <c r="H9" s="114"/>
      <c r="I9" s="116"/>
      <c r="K9" s="10"/>
    </row>
    <row r="10" spans="1:16" x14ac:dyDescent="0.25">
      <c r="A10" s="45" t="s">
        <v>670</v>
      </c>
      <c r="B10" s="106" t="s">
        <v>65</v>
      </c>
      <c r="C10" s="108">
        <f>E19</f>
        <v>0</v>
      </c>
      <c r="D10" s="10"/>
      <c r="E10" s="10"/>
      <c r="F10" s="10"/>
      <c r="H10" s="114"/>
      <c r="I10" s="116"/>
      <c r="K10" s="10"/>
    </row>
    <row r="11" spans="1:16" x14ac:dyDescent="0.25">
      <c r="A11" s="45" t="s">
        <v>671</v>
      </c>
      <c r="B11" s="106" t="s">
        <v>348</v>
      </c>
      <c r="C11" s="377"/>
      <c r="D11" s="177">
        <f>F19</f>
        <v>0</v>
      </c>
      <c r="E11" s="106" t="s">
        <v>401</v>
      </c>
      <c r="F11" s="10"/>
      <c r="H11" s="126" t="s">
        <v>1030</v>
      </c>
      <c r="I11" s="116"/>
    </row>
    <row r="12" spans="1:16" x14ac:dyDescent="0.25">
      <c r="A12" s="45" t="s">
        <v>672</v>
      </c>
      <c r="B12" s="106" t="s">
        <v>338</v>
      </c>
      <c r="C12" s="386" t="s">
        <v>1002</v>
      </c>
      <c r="D12" s="109"/>
      <c r="F12" s="10"/>
      <c r="H12" s="180" t="str">
        <f>IF(OR(C12=Konstantos!$A$84,'5'!C12=""),"Pasirinkite paramos išmokėjimo būdą","ok")</f>
        <v>Pasirinkite paramos išmokėjimo būdą</v>
      </c>
      <c r="I12" s="116"/>
    </row>
    <row r="13" spans="1:16" x14ac:dyDescent="0.25">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674</v>
      </c>
      <c r="B14" s="106" t="str">
        <f>IFERROR(IF(SEARCH("*avans*",C12)=1, "Paramos išmokėjimas avansu, Eur",""),"")</f>
        <v/>
      </c>
      <c r="C14" s="118">
        <f>IF(B14&lt;&gt;"",C13*C11,0)</f>
        <v>0</v>
      </c>
      <c r="D14" s="109"/>
      <c r="F14" s="10"/>
      <c r="H14" s="126"/>
      <c r="I14" s="117"/>
    </row>
    <row r="15" spans="1:16" x14ac:dyDescent="0.25">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2" t="s">
        <v>66</v>
      </c>
      <c r="C17" s="502"/>
      <c r="D17" s="502"/>
      <c r="E17" s="502"/>
      <c r="F17" s="502"/>
      <c r="H17" s="126"/>
      <c r="I17" s="116"/>
    </row>
    <row r="18" spans="1:11" ht="30.75" thickBot="1" x14ac:dyDescent="0.3">
      <c r="A18" s="360"/>
      <c r="B18" s="206" t="s">
        <v>67</v>
      </c>
      <c r="C18" s="206" t="s">
        <v>417</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1029</v>
      </c>
      <c r="I19" s="116"/>
    </row>
    <row r="20" spans="1:11" ht="15.75" thickTop="1" x14ac:dyDescent="0.25">
      <c r="A20" s="362" t="s">
        <v>430</v>
      </c>
      <c r="B20" s="351" t="s">
        <v>42</v>
      </c>
      <c r="C20" s="352"/>
      <c r="D20" s="353"/>
      <c r="E20" s="353"/>
      <c r="F20" s="353"/>
      <c r="H20" s="126" t="str">
        <f>IF(AND(C20="",D26&lt;&gt;0),"Klaida! Įveskite etapo paramos išmokėjimo prašymo pateikimo datą","ok")</f>
        <v>ok</v>
      </c>
      <c r="I20" s="116"/>
    </row>
    <row r="21" spans="1:11" x14ac:dyDescent="0.25">
      <c r="A21" s="363" t="s">
        <v>431</v>
      </c>
      <c r="B21" s="499"/>
      <c r="C21" s="500"/>
      <c r="D21" s="178"/>
      <c r="E21" s="178"/>
      <c r="F21" s="178"/>
      <c r="H21" s="126"/>
      <c r="I21" s="116"/>
    </row>
    <row r="22" spans="1:11" x14ac:dyDescent="0.25">
      <c r="A22" s="363" t="s">
        <v>432</v>
      </c>
      <c r="B22" s="499"/>
      <c r="C22" s="500"/>
      <c r="D22" s="178"/>
      <c r="E22" s="178"/>
      <c r="F22" s="178"/>
      <c r="H22" s="126"/>
      <c r="I22" s="116"/>
    </row>
    <row r="23" spans="1:11" x14ac:dyDescent="0.25">
      <c r="A23" s="363" t="s">
        <v>433</v>
      </c>
      <c r="B23" s="499"/>
      <c r="C23" s="500"/>
      <c r="D23" s="178"/>
      <c r="E23" s="178"/>
      <c r="F23" s="178"/>
      <c r="H23" s="126"/>
      <c r="I23" s="116"/>
    </row>
    <row r="24" spans="1:11" x14ac:dyDescent="0.25">
      <c r="A24" s="363" t="s">
        <v>434</v>
      </c>
      <c r="B24" s="499"/>
      <c r="C24" s="500"/>
      <c r="D24" s="178"/>
      <c r="E24" s="178"/>
      <c r="F24" s="178"/>
      <c r="H24" s="126"/>
      <c r="I24" s="116"/>
    </row>
    <row r="25" spans="1:11" x14ac:dyDescent="0.25">
      <c r="A25" s="363" t="s">
        <v>435</v>
      </c>
      <c r="B25" s="499"/>
      <c r="C25" s="500"/>
      <c r="D25" s="178"/>
      <c r="E25" s="178"/>
      <c r="F25" s="178"/>
      <c r="H25" s="126"/>
      <c r="I25" s="116"/>
    </row>
    <row r="26" spans="1:11" x14ac:dyDescent="0.25">
      <c r="A26" s="364"/>
      <c r="B26" s="207" t="s">
        <v>561</v>
      </c>
      <c r="C26" s="270" t="str">
        <f>IF(C20="","-",C20)</f>
        <v>-</v>
      </c>
      <c r="D26" s="278">
        <f>SUM(D21:D25)</f>
        <v>0</v>
      </c>
      <c r="E26" s="278">
        <f>SUM(E21:E25)</f>
        <v>0</v>
      </c>
      <c r="F26" s="365"/>
      <c r="H26" s="126"/>
      <c r="I26" s="116"/>
    </row>
    <row r="27" spans="1:11" ht="24" x14ac:dyDescent="0.25">
      <c r="A27" s="364"/>
      <c r="B27" s="208" t="s">
        <v>1025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415</v>
      </c>
      <c r="C28" s="211"/>
      <c r="D28" s="209"/>
      <c r="E28" s="209"/>
      <c r="F28" s="209"/>
      <c r="H28" s="126"/>
      <c r="I28" s="116"/>
    </row>
    <row r="29" spans="1:11" x14ac:dyDescent="0.25">
      <c r="A29" s="363" t="s">
        <v>436</v>
      </c>
      <c r="B29" s="212" t="s">
        <v>61</v>
      </c>
      <c r="C29" s="209"/>
      <c r="D29" s="209"/>
      <c r="E29" s="178"/>
      <c r="F29" s="209"/>
      <c r="H29" s="126"/>
      <c r="I29" s="116"/>
    </row>
    <row r="30" spans="1:11" x14ac:dyDescent="0.25">
      <c r="A30" s="363" t="s">
        <v>437</v>
      </c>
      <c r="B30" s="212" t="s">
        <v>62</v>
      </c>
      <c r="C30" s="209"/>
      <c r="D30" s="209"/>
      <c r="E30" s="178"/>
      <c r="F30" s="209"/>
      <c r="H30" s="279"/>
      <c r="I30" s="116"/>
    </row>
    <row r="31" spans="1:11" x14ac:dyDescent="0.25">
      <c r="A31" s="363" t="s">
        <v>438</v>
      </c>
      <c r="B31" s="212" t="s">
        <v>63</v>
      </c>
      <c r="C31" s="209"/>
      <c r="D31" s="209"/>
      <c r="E31" s="178"/>
      <c r="F31" s="209"/>
      <c r="H31" s="126"/>
      <c r="I31" s="116"/>
    </row>
    <row r="32" spans="1:11" x14ac:dyDescent="0.25">
      <c r="A32" s="363" t="s">
        <v>439</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Klaida! Pasirinkite paramos išmokėjimo būdą!</v>
      </c>
      <c r="I32" s="117"/>
      <c r="J32" s="117" t="str">
        <f>IF(
    OR(
        $C$12 =
            Konstantos!$A$85,
        $C$12 = Konstantos!$A$87
    ),
    SUMIFS(
        $F$1:$F19,
        $B$1:$B19, "Paramos išmokėjimas*"
    ) + $C$14 -
        SUMIFS(
            $E$1:$E32,
            $B$1:$B32, "Paramos lėšos"
        ),
    IF(
        $C$12 =
            Konstantos!$A$86,
        $F27,
        "-"
    )
)</f>
        <v>-</v>
      </c>
      <c r="K32" s="120"/>
    </row>
    <row r="33" spans="1:11" ht="15.75" thickBot="1" x14ac:dyDescent="0.3">
      <c r="A33" s="360"/>
      <c r="B33" s="357" t="s">
        <v>71</v>
      </c>
      <c r="C33" s="358"/>
      <c r="D33" s="358"/>
      <c r="E33" s="359">
        <f>SUM(E29:E32)</f>
        <v>0</v>
      </c>
      <c r="F33" s="358"/>
      <c r="H33" s="126"/>
      <c r="I33" s="116"/>
    </row>
    <row r="34" spans="1:11" ht="15.75" thickTop="1" x14ac:dyDescent="0.25">
      <c r="A34" s="362" t="s">
        <v>440</v>
      </c>
      <c r="B34" s="351" t="s">
        <v>43</v>
      </c>
      <c r="C34" s="352"/>
      <c r="D34" s="353"/>
      <c r="E34" s="353"/>
      <c r="F34" s="353"/>
      <c r="H34" s="126" t="str">
        <f>IF(AND(C34="",D40&lt;&gt;0),"Klaida! Įveskite etapo paramos išmokėjimo prašymo pateikimo datą","ok")</f>
        <v>ok</v>
      </c>
      <c r="I34" s="116"/>
    </row>
    <row r="35" spans="1:11" x14ac:dyDescent="0.25">
      <c r="A35" s="363" t="s">
        <v>441</v>
      </c>
      <c r="B35" s="499"/>
      <c r="C35" s="500"/>
      <c r="D35" s="178"/>
      <c r="E35" s="178"/>
      <c r="F35" s="178"/>
      <c r="H35" s="126"/>
      <c r="I35" s="116"/>
    </row>
    <row r="36" spans="1:11" x14ac:dyDescent="0.25">
      <c r="A36" s="363" t="s">
        <v>442</v>
      </c>
      <c r="B36" s="499"/>
      <c r="C36" s="500"/>
      <c r="D36" s="178"/>
      <c r="E36" s="178"/>
      <c r="F36" s="178"/>
      <c r="H36" s="126"/>
      <c r="I36" s="116"/>
    </row>
    <row r="37" spans="1:11" x14ac:dyDescent="0.25">
      <c r="A37" s="363" t="s">
        <v>443</v>
      </c>
      <c r="B37" s="499"/>
      <c r="C37" s="500"/>
      <c r="D37" s="178"/>
      <c r="E37" s="178"/>
      <c r="F37" s="178"/>
      <c r="H37" s="126"/>
      <c r="I37" s="116"/>
    </row>
    <row r="38" spans="1:11" x14ac:dyDescent="0.25">
      <c r="A38" s="363" t="s">
        <v>444</v>
      </c>
      <c r="B38" s="499"/>
      <c r="C38" s="500"/>
      <c r="D38" s="178"/>
      <c r="E38" s="178"/>
      <c r="F38" s="178"/>
      <c r="H38" s="126"/>
      <c r="I38" s="116"/>
    </row>
    <row r="39" spans="1:11" x14ac:dyDescent="0.25">
      <c r="A39" s="363" t="s">
        <v>445</v>
      </c>
      <c r="B39" s="499"/>
      <c r="C39" s="500"/>
      <c r="D39" s="178"/>
      <c r="E39" s="178"/>
      <c r="F39" s="178"/>
      <c r="H39" s="126"/>
      <c r="I39" s="116"/>
    </row>
    <row r="40" spans="1:11" x14ac:dyDescent="0.25">
      <c r="A40" s="364"/>
      <c r="B40" s="207" t="s">
        <v>561</v>
      </c>
      <c r="C40" s="270" t="str">
        <f>IF(C34="","-",C34)</f>
        <v>-</v>
      </c>
      <c r="D40" s="278">
        <f>SUM(D35:D39)</f>
        <v>0</v>
      </c>
      <c r="E40" s="278">
        <f>SUM(E35:E39)</f>
        <v>0</v>
      </c>
      <c r="F40" s="365"/>
      <c r="H40" s="126"/>
      <c r="I40" s="116"/>
    </row>
    <row r="41" spans="1:11" ht="24" x14ac:dyDescent="0.25">
      <c r="A41" s="364"/>
      <c r="B41" s="208" t="s">
        <v>1026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415</v>
      </c>
      <c r="C42" s="209"/>
      <c r="D42" s="209"/>
      <c r="E42" s="209"/>
      <c r="F42" s="209"/>
      <c r="H42" s="126"/>
      <c r="I42" s="116"/>
    </row>
    <row r="43" spans="1:11" x14ac:dyDescent="0.25">
      <c r="A43" s="363" t="s">
        <v>446</v>
      </c>
      <c r="B43" s="212" t="s">
        <v>61</v>
      </c>
      <c r="C43" s="209"/>
      <c r="D43" s="209"/>
      <c r="E43" s="178"/>
      <c r="F43" s="209"/>
      <c r="H43" s="126"/>
      <c r="I43" s="116"/>
    </row>
    <row r="44" spans="1:11" x14ac:dyDescent="0.25">
      <c r="A44" s="363" t="s">
        <v>447</v>
      </c>
      <c r="B44" s="212" t="s">
        <v>62</v>
      </c>
      <c r="C44" s="209"/>
      <c r="D44" s="209"/>
      <c r="E44" s="178"/>
      <c r="F44" s="209"/>
      <c r="H44" s="126"/>
      <c r="I44" s="116"/>
    </row>
    <row r="45" spans="1:11" x14ac:dyDescent="0.25">
      <c r="A45" s="363" t="s">
        <v>448</v>
      </c>
      <c r="B45" s="212" t="s">
        <v>63</v>
      </c>
      <c r="C45" s="209"/>
      <c r="D45" s="209"/>
      <c r="E45" s="178"/>
      <c r="F45" s="209"/>
      <c r="H45" s="126"/>
      <c r="I45" s="116"/>
    </row>
    <row r="46" spans="1:11" x14ac:dyDescent="0.25">
      <c r="A46" s="363" t="s">
        <v>449</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Klaida! Pasirinkite paramos išmokėjimo būdą!</v>
      </c>
      <c r="I46" s="117"/>
      <c r="J46" s="117" t="str">
        <f>IF(
    OR(
        $C$12 =
            Konstantos!$A$85,
        $C$12 = Konstantos!$A$87
    ),
    SUMIFS(
        $F$1:$F33,
        $B$1:$B33, "Paramos išmokėjimas*"
    ) + $C$14 -
        SUMIFS(
            $E$1:$E46,
            $B$1:$B46, "Paramos lėšos"
        ),
    IF(
        $C$12 =
            Konstantos!$A$86,
        $F41,
        "-"
    )
)</f>
        <v>-</v>
      </c>
      <c r="K46" s="120"/>
    </row>
    <row r="47" spans="1:11" ht="15.75" thickBot="1" x14ac:dyDescent="0.3">
      <c r="A47" s="360"/>
      <c r="B47" s="357" t="s">
        <v>71</v>
      </c>
      <c r="C47" s="358"/>
      <c r="D47" s="358"/>
      <c r="E47" s="359">
        <f>SUM(E43:E46)</f>
        <v>0</v>
      </c>
      <c r="F47" s="358"/>
      <c r="H47" s="126"/>
      <c r="I47" s="116"/>
    </row>
    <row r="48" spans="1:11" ht="15.75" thickTop="1" x14ac:dyDescent="0.25">
      <c r="A48" s="362" t="s">
        <v>450</v>
      </c>
      <c r="B48" s="353" t="s">
        <v>72</v>
      </c>
      <c r="C48" s="352"/>
      <c r="D48" s="353"/>
      <c r="E48" s="353"/>
      <c r="F48" s="353"/>
      <c r="H48" s="126" t="str">
        <f>IF(AND(C48="",D54&lt;&gt;0),"Klaida! Įveskite etapo paramos išmokėjimo prašymo pateikimo datą","ok")</f>
        <v>ok</v>
      </c>
      <c r="I48" s="116"/>
    </row>
    <row r="49" spans="1:11" x14ac:dyDescent="0.25">
      <c r="A49" s="363" t="s">
        <v>451</v>
      </c>
      <c r="B49" s="499"/>
      <c r="C49" s="500"/>
      <c r="D49" s="178"/>
      <c r="E49" s="178"/>
      <c r="F49" s="178"/>
      <c r="H49" s="126"/>
      <c r="I49" s="116"/>
    </row>
    <row r="50" spans="1:11" x14ac:dyDescent="0.25">
      <c r="A50" s="363" t="s">
        <v>452</v>
      </c>
      <c r="B50" s="499"/>
      <c r="C50" s="500"/>
      <c r="D50" s="178"/>
      <c r="E50" s="178"/>
      <c r="F50" s="178"/>
      <c r="H50" s="126"/>
      <c r="I50" s="116"/>
    </row>
    <row r="51" spans="1:11" x14ac:dyDescent="0.25">
      <c r="A51" s="363" t="s">
        <v>453</v>
      </c>
      <c r="B51" s="499"/>
      <c r="C51" s="500"/>
      <c r="D51" s="178"/>
      <c r="E51" s="178"/>
      <c r="F51" s="178"/>
      <c r="H51" s="126"/>
      <c r="I51" s="116"/>
    </row>
    <row r="52" spans="1:11" x14ac:dyDescent="0.25">
      <c r="A52" s="363" t="s">
        <v>454</v>
      </c>
      <c r="B52" s="499"/>
      <c r="C52" s="500"/>
      <c r="D52" s="178"/>
      <c r="E52" s="178"/>
      <c r="F52" s="178"/>
      <c r="H52" s="126"/>
      <c r="I52" s="116"/>
    </row>
    <row r="53" spans="1:11" x14ac:dyDescent="0.25">
      <c r="A53" s="363" t="s">
        <v>455</v>
      </c>
      <c r="B53" s="499"/>
      <c r="C53" s="500"/>
      <c r="D53" s="178"/>
      <c r="E53" s="178"/>
      <c r="F53" s="178"/>
      <c r="H53" s="126"/>
      <c r="I53" s="116"/>
    </row>
    <row r="54" spans="1:11" x14ac:dyDescent="0.25">
      <c r="A54" s="364"/>
      <c r="B54" s="207" t="s">
        <v>561</v>
      </c>
      <c r="C54" s="270" t="str">
        <f>IF(C48="","-",C48)</f>
        <v>-</v>
      </c>
      <c r="D54" s="278">
        <f>SUM(D49:D53)</f>
        <v>0</v>
      </c>
      <c r="E54" s="278">
        <f>SUM(E49:E53)</f>
        <v>0</v>
      </c>
      <c r="F54" s="365"/>
      <c r="H54" s="126"/>
      <c r="I54" s="116"/>
    </row>
    <row r="55" spans="1:11" ht="24" x14ac:dyDescent="0.25">
      <c r="A55" s="364"/>
      <c r="B55" s="208" t="s">
        <v>1027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415</v>
      </c>
      <c r="C56" s="209"/>
      <c r="D56" s="209"/>
      <c r="E56" s="209"/>
      <c r="F56" s="209"/>
      <c r="H56" s="126"/>
      <c r="I56" s="116"/>
    </row>
    <row r="57" spans="1:11" x14ac:dyDescent="0.25">
      <c r="A57" s="363" t="s">
        <v>468</v>
      </c>
      <c r="B57" s="212" t="s">
        <v>61</v>
      </c>
      <c r="C57" s="209"/>
      <c r="D57" s="209"/>
      <c r="E57" s="178"/>
      <c r="F57" s="209"/>
      <c r="H57" s="126"/>
      <c r="I57" s="116"/>
    </row>
    <row r="58" spans="1:11" x14ac:dyDescent="0.25">
      <c r="A58" s="363" t="s">
        <v>469</v>
      </c>
      <c r="B58" s="212" t="s">
        <v>62</v>
      </c>
      <c r="C58" s="209"/>
      <c r="D58" s="209"/>
      <c r="E58" s="178"/>
      <c r="F58" s="209"/>
      <c r="H58" s="126"/>
      <c r="I58" s="116"/>
    </row>
    <row r="59" spans="1:11" x14ac:dyDescent="0.25">
      <c r="A59" s="363" t="s">
        <v>470</v>
      </c>
      <c r="B59" s="212" t="s">
        <v>63</v>
      </c>
      <c r="C59" s="209"/>
      <c r="D59" s="209"/>
      <c r="E59" s="178"/>
      <c r="F59" s="209"/>
      <c r="H59" s="126"/>
      <c r="I59" s="116"/>
    </row>
    <row r="60" spans="1:11" x14ac:dyDescent="0.25">
      <c r="A60" s="363" t="s">
        <v>471</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Klaida! Pasirinkite paramos išmokėjimo būdą!</v>
      </c>
      <c r="I60" s="117"/>
      <c r="J60" s="117" t="str">
        <f>IF(
    OR(
        $C$12 =
            Konstantos!$A$85,
        $C$12 = Konstantos!$A$87
    ),
    SUMIFS(
        $F$1:$F47,
        $B$1:$B47, "Paramos išmokėjimas*"
    ) + $C$14 -
        SUMIFS(
            $E$1:$E60,
            $B$1:$B60, "Paramos lėšos"
        ),
    IF(
        $C$12 =
            Konstantos!$A$86,
        $F55,
        "-"
    )
)</f>
        <v>-</v>
      </c>
      <c r="K60" s="120"/>
    </row>
    <row r="61" spans="1:11" ht="15.75" thickBot="1" x14ac:dyDescent="0.3">
      <c r="A61" s="360"/>
      <c r="B61" s="357" t="s">
        <v>71</v>
      </c>
      <c r="C61" s="358"/>
      <c r="D61" s="358"/>
      <c r="E61" s="359">
        <f>SUM(E57:E60)</f>
        <v>0</v>
      </c>
      <c r="F61" s="358"/>
      <c r="H61" s="126"/>
      <c r="I61" s="116"/>
    </row>
    <row r="62" spans="1:11" ht="15.75" thickTop="1" x14ac:dyDescent="0.25">
      <c r="A62" s="362" t="s">
        <v>456</v>
      </c>
      <c r="B62" s="353" t="s">
        <v>73</v>
      </c>
      <c r="C62" s="352"/>
      <c r="D62" s="353"/>
      <c r="E62" s="353"/>
      <c r="F62" s="353"/>
      <c r="H62" s="126" t="str">
        <f>IF(AND(C62="",D68&lt;&gt;0),"Klaida! Įveskite etapo paramos išmokėjimo prašymo pateikimo datą","ok")</f>
        <v>ok</v>
      </c>
      <c r="I62" s="116"/>
    </row>
    <row r="63" spans="1:11" x14ac:dyDescent="0.25">
      <c r="A63" s="363" t="s">
        <v>457</v>
      </c>
      <c r="B63" s="499"/>
      <c r="C63" s="500"/>
      <c r="D63" s="178"/>
      <c r="E63" s="178"/>
      <c r="F63" s="178"/>
      <c r="H63" s="126"/>
      <c r="I63" s="116"/>
    </row>
    <row r="64" spans="1:11" x14ac:dyDescent="0.25">
      <c r="A64" s="363" t="s">
        <v>458</v>
      </c>
      <c r="B64" s="499"/>
      <c r="C64" s="500"/>
      <c r="D64" s="178"/>
      <c r="E64" s="178"/>
      <c r="F64" s="178"/>
      <c r="H64" s="126"/>
      <c r="I64" s="116"/>
    </row>
    <row r="65" spans="1:11" x14ac:dyDescent="0.25">
      <c r="A65" s="363" t="s">
        <v>459</v>
      </c>
      <c r="B65" s="499"/>
      <c r="C65" s="500"/>
      <c r="D65" s="178"/>
      <c r="E65" s="178"/>
      <c r="F65" s="178"/>
      <c r="H65" s="126"/>
      <c r="I65" s="116"/>
    </row>
    <row r="66" spans="1:11" x14ac:dyDescent="0.25">
      <c r="A66" s="363" t="s">
        <v>460</v>
      </c>
      <c r="B66" s="499"/>
      <c r="C66" s="500"/>
      <c r="D66" s="178"/>
      <c r="E66" s="178"/>
      <c r="F66" s="178"/>
      <c r="H66" s="126"/>
      <c r="I66" s="116"/>
    </row>
    <row r="67" spans="1:11" x14ac:dyDescent="0.25">
      <c r="A67" s="363" t="s">
        <v>461</v>
      </c>
      <c r="B67" s="499"/>
      <c r="C67" s="500"/>
      <c r="D67" s="178"/>
      <c r="E67" s="178"/>
      <c r="F67" s="178"/>
      <c r="H67" s="126"/>
      <c r="I67" s="116"/>
    </row>
    <row r="68" spans="1:11" x14ac:dyDescent="0.25">
      <c r="A68" s="364"/>
      <c r="B68" s="207" t="s">
        <v>561</v>
      </c>
      <c r="C68" s="270" t="str">
        <f>IF(C62="","-",C62)</f>
        <v>-</v>
      </c>
      <c r="D68" s="278">
        <f>SUM(D63:D67)</f>
        <v>0</v>
      </c>
      <c r="E68" s="278">
        <f>SUM(E63:E67)</f>
        <v>0</v>
      </c>
      <c r="F68" s="365"/>
      <c r="H68" s="126"/>
      <c r="I68" s="116"/>
    </row>
    <row r="69" spans="1:11" ht="24" x14ac:dyDescent="0.25">
      <c r="A69" s="364"/>
      <c r="B69" s="208" t="s">
        <v>1028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415</v>
      </c>
      <c r="C70" s="209"/>
      <c r="D70" s="209"/>
      <c r="E70" s="209"/>
      <c r="F70" s="209"/>
      <c r="H70" s="126"/>
      <c r="I70" s="116"/>
    </row>
    <row r="71" spans="1:11" x14ac:dyDescent="0.25">
      <c r="A71" s="363" t="s">
        <v>472</v>
      </c>
      <c r="B71" s="212" t="s">
        <v>61</v>
      </c>
      <c r="C71" s="209"/>
      <c r="D71" s="209"/>
      <c r="E71" s="178"/>
      <c r="F71" s="209"/>
      <c r="H71" s="126"/>
      <c r="I71" s="116"/>
    </row>
    <row r="72" spans="1:11" x14ac:dyDescent="0.25">
      <c r="A72" s="363" t="s">
        <v>473</v>
      </c>
      <c r="B72" s="212" t="s">
        <v>62</v>
      </c>
      <c r="C72" s="209"/>
      <c r="D72" s="209"/>
      <c r="E72" s="178"/>
      <c r="F72" s="209"/>
      <c r="H72" s="126"/>
      <c r="I72" s="116"/>
    </row>
    <row r="73" spans="1:11" x14ac:dyDescent="0.25">
      <c r="A73" s="363" t="s">
        <v>474</v>
      </c>
      <c r="B73" s="212" t="s">
        <v>63</v>
      </c>
      <c r="C73" s="209"/>
      <c r="D73" s="209"/>
      <c r="E73" s="178"/>
      <c r="F73" s="209"/>
      <c r="H73" s="126"/>
      <c r="I73" s="116"/>
    </row>
    <row r="74" spans="1:11" x14ac:dyDescent="0.25">
      <c r="A74" s="363" t="s">
        <v>475</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Klaida! Pasirinkite paramos išmokėjimo būdą!</v>
      </c>
      <c r="I74" s="117"/>
      <c r="J74" s="117" t="str">
        <f>IF(
    OR(
        $C$12 =
            Konstantos!$A$85,
        $C$12 = Konstantos!$A$87
    ),
    SUMIFS(
        $F$1:$F61,
        $B$1:$B61, "Paramos išmokėjimas*"
    ) + $C$14 -
        SUMIFS(
            $E$1:$E74,
            $B$1:$B74, "Paramos lėšos"
        ),
    IF(
        $C$12 =
            Konstantos!$A$86,
        $F69,
        "-"
    )
)</f>
        <v>-</v>
      </c>
      <c r="K74" s="120"/>
    </row>
    <row r="75" spans="1:11" ht="15.75" thickBot="1" x14ac:dyDescent="0.3">
      <c r="A75" s="360"/>
      <c r="B75" s="357" t="s">
        <v>71</v>
      </c>
      <c r="C75" s="358"/>
      <c r="D75" s="358"/>
      <c r="E75" s="359">
        <f>SUM(E71:E74)</f>
        <v>0</v>
      </c>
      <c r="F75" s="358"/>
      <c r="H75" s="126"/>
      <c r="I75" s="116"/>
    </row>
    <row r="76" spans="1:11" ht="15.75" thickTop="1" x14ac:dyDescent="0.25">
      <c r="A76" s="362" t="s">
        <v>462</v>
      </c>
      <c r="B76" s="353" t="s">
        <v>74</v>
      </c>
      <c r="C76" s="352"/>
      <c r="D76" s="353"/>
      <c r="E76" s="353"/>
      <c r="F76" s="353"/>
      <c r="H76" s="126" t="str">
        <f>IF(AND(C76="",D82&lt;&gt;0),"Klaida! Įveskite etapo paramos išmokėjimo prašymo pateikimo datą","ok")</f>
        <v>ok</v>
      </c>
      <c r="I76" s="116"/>
    </row>
    <row r="77" spans="1:11" x14ac:dyDescent="0.25">
      <c r="A77" s="363" t="s">
        <v>463</v>
      </c>
      <c r="B77" s="499"/>
      <c r="C77" s="500"/>
      <c r="D77" s="178"/>
      <c r="E77" s="178"/>
      <c r="F77" s="178"/>
      <c r="H77" s="126"/>
      <c r="I77" s="116"/>
    </row>
    <row r="78" spans="1:11" x14ac:dyDescent="0.25">
      <c r="A78" s="363" t="s">
        <v>464</v>
      </c>
      <c r="B78" s="499"/>
      <c r="C78" s="500"/>
      <c r="D78" s="178"/>
      <c r="E78" s="178"/>
      <c r="F78" s="178"/>
      <c r="H78" s="126"/>
      <c r="I78" s="116"/>
    </row>
    <row r="79" spans="1:11" x14ac:dyDescent="0.25">
      <c r="A79" s="363" t="s">
        <v>465</v>
      </c>
      <c r="B79" s="499"/>
      <c r="C79" s="500"/>
      <c r="D79" s="178"/>
      <c r="E79" s="178"/>
      <c r="F79" s="178"/>
      <c r="H79" s="126"/>
      <c r="I79" s="116"/>
    </row>
    <row r="80" spans="1:11" x14ac:dyDescent="0.25">
      <c r="A80" s="363" t="s">
        <v>466</v>
      </c>
      <c r="B80" s="499"/>
      <c r="C80" s="500"/>
      <c r="D80" s="178"/>
      <c r="E80" s="178"/>
      <c r="F80" s="178"/>
      <c r="H80" s="126"/>
      <c r="I80" s="116"/>
    </row>
    <row r="81" spans="1:11" x14ac:dyDescent="0.25">
      <c r="A81" s="363" t="s">
        <v>467</v>
      </c>
      <c r="B81" s="499"/>
      <c r="C81" s="500"/>
      <c r="D81" s="178"/>
      <c r="E81" s="178"/>
      <c r="F81" s="178"/>
      <c r="H81" s="126"/>
      <c r="I81" s="116"/>
    </row>
    <row r="82" spans="1:11" x14ac:dyDescent="0.25">
      <c r="A82" s="364"/>
      <c r="B82" s="207" t="s">
        <v>561</v>
      </c>
      <c r="C82" s="270" t="str">
        <f>IF(C76="","-",C76)</f>
        <v>-</v>
      </c>
      <c r="D82" s="278">
        <f>SUM(D77:D81)</f>
        <v>0</v>
      </c>
      <c r="E82" s="278">
        <f>SUM(E77:E81)</f>
        <v>0</v>
      </c>
      <c r="F82" s="365"/>
      <c r="H82" s="126"/>
      <c r="I82" s="116"/>
    </row>
    <row r="83" spans="1:11" ht="24" x14ac:dyDescent="0.25">
      <c r="A83" s="364"/>
      <c r="B83" s="208" t="s">
        <v>1028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415</v>
      </c>
      <c r="C84" s="209"/>
      <c r="D84" s="209"/>
      <c r="E84" s="209"/>
      <c r="F84" s="209"/>
      <c r="H84" s="126"/>
      <c r="I84" s="116"/>
    </row>
    <row r="85" spans="1:11" x14ac:dyDescent="0.25">
      <c r="A85" s="363" t="s">
        <v>476</v>
      </c>
      <c r="B85" s="212" t="s">
        <v>61</v>
      </c>
      <c r="C85" s="209"/>
      <c r="D85" s="209"/>
      <c r="E85" s="178"/>
      <c r="F85" s="209"/>
      <c r="H85" s="126"/>
      <c r="I85" s="116"/>
    </row>
    <row r="86" spans="1:11" x14ac:dyDescent="0.25">
      <c r="A86" s="363" t="s">
        <v>477</v>
      </c>
      <c r="B86" s="212" t="s">
        <v>62</v>
      </c>
      <c r="C86" s="209"/>
      <c r="D86" s="209"/>
      <c r="E86" s="178"/>
      <c r="F86" s="209"/>
      <c r="H86" s="126"/>
      <c r="I86" s="116"/>
    </row>
    <row r="87" spans="1:11" x14ac:dyDescent="0.25">
      <c r="A87" s="363" t="s">
        <v>478</v>
      </c>
      <c r="B87" s="212" t="s">
        <v>63</v>
      </c>
      <c r="C87" s="209"/>
      <c r="D87" s="209"/>
      <c r="E87" s="178"/>
      <c r="F87" s="209"/>
      <c r="H87" s="126"/>
      <c r="I87" s="116"/>
    </row>
    <row r="88" spans="1:11" x14ac:dyDescent="0.25">
      <c r="A88" s="363" t="s">
        <v>479</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Klaida! Pasirinkite paramos išmokėjimo būdą!</v>
      </c>
      <c r="I88" s="117"/>
      <c r="J88" s="117" t="str">
        <f>IF(
    OR(
        $C$12 =
            Konstantos!$A$85,
        $C$12 = Konstantos!$A$87
    ),
    SUMIFS(
        $F$1:$F75,
        $B$1:$B75, "Paramos išmokėjimas*"
    ) + $C$14 -
        SUMIFS(
            $E$1:$E88,
            $B$1:$B88, "Paramos lėšos"
        ),
    IF(
        $C$12 =
            Konstantos!$A$86,
        $F83,
        "-"
    )
)</f>
        <v>-</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I41"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3" t="s">
        <v>677</v>
      </c>
      <c r="D1" s="503"/>
      <c r="E1" s="503"/>
      <c r="F1" s="503"/>
      <c r="G1" s="503"/>
      <c r="H1" s="503"/>
      <c r="I1" s="503"/>
      <c r="J1" s="503"/>
      <c r="K1" s="503"/>
      <c r="L1" s="503"/>
      <c r="M1" s="6"/>
      <c r="N1" s="86" t="s">
        <v>294</v>
      </c>
    </row>
    <row r="2" spans="1:18" ht="10.7" customHeight="1" x14ac:dyDescent="0.25">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51" t="s">
        <v>22</v>
      </c>
      <c r="C3" s="496" t="s">
        <v>44</v>
      </c>
      <c r="D3" s="193" t="str">
        <f>IF(AND('1'!$C$22="Verslo pradžia",YEAR('1'!$E$22)=YEAR('1'!$C$11)),"Pradžios metai","Ataskaitiniai metai")</f>
        <v>Ataskaitiniai metai</v>
      </c>
      <c r="E3" s="455" t="s">
        <v>12</v>
      </c>
      <c r="F3" s="456"/>
      <c r="G3" s="456"/>
      <c r="H3" s="456"/>
      <c r="I3" s="456"/>
      <c r="J3" s="456"/>
      <c r="K3" s="456"/>
      <c r="L3" s="457"/>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52"/>
      <c r="C4" s="497"/>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586</v>
      </c>
      <c r="C5" s="215" t="s">
        <v>98</v>
      </c>
      <c r="D5" s="298"/>
      <c r="E5" s="298"/>
      <c r="F5" s="298"/>
      <c r="G5" s="298"/>
      <c r="H5" s="298"/>
      <c r="I5" s="298"/>
      <c r="J5" s="298"/>
      <c r="K5" s="298"/>
      <c r="L5" s="298"/>
      <c r="M5" s="16"/>
      <c r="N5" s="104" t="s">
        <v>408</v>
      </c>
    </row>
    <row r="6" spans="1:18" x14ac:dyDescent="0.25">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588</v>
      </c>
      <c r="C7" s="34" t="s">
        <v>46</v>
      </c>
      <c r="D7" s="125"/>
      <c r="E7" s="125"/>
      <c r="F7" s="125"/>
      <c r="G7" s="125"/>
      <c r="H7" s="125"/>
      <c r="I7" s="125"/>
      <c r="J7" s="125"/>
      <c r="K7" s="125"/>
      <c r="L7" s="125"/>
      <c r="N7" s="104"/>
    </row>
    <row r="8" spans="1:18" x14ac:dyDescent="0.25">
      <c r="B8" s="33" t="s">
        <v>589</v>
      </c>
      <c r="C8" s="34" t="s">
        <v>47</v>
      </c>
      <c r="D8" s="125"/>
      <c r="E8" s="125"/>
      <c r="F8" s="125"/>
      <c r="G8" s="125"/>
      <c r="H8" s="125"/>
      <c r="I8" s="125"/>
      <c r="J8" s="125"/>
      <c r="K8" s="125"/>
      <c r="L8" s="125"/>
      <c r="N8" s="104"/>
    </row>
    <row r="9" spans="1:18" x14ac:dyDescent="0.25">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585</v>
      </c>
      <c r="C10" s="217" t="s">
        <v>39</v>
      </c>
      <c r="D10" s="281"/>
      <c r="E10" s="281"/>
      <c r="F10" s="281"/>
      <c r="G10" s="281"/>
      <c r="H10" s="281"/>
      <c r="I10" s="281"/>
      <c r="J10" s="281"/>
      <c r="K10" s="281"/>
      <c r="L10" s="281"/>
      <c r="N10" s="126" t="s">
        <v>409</v>
      </c>
    </row>
    <row r="11" spans="1:18" x14ac:dyDescent="0.25">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592</v>
      </c>
      <c r="C12" s="36" t="s">
        <v>46</v>
      </c>
      <c r="D12" s="125"/>
      <c r="E12" s="125"/>
      <c r="F12" s="125"/>
      <c r="G12" s="125"/>
      <c r="H12" s="125"/>
      <c r="I12" s="125"/>
      <c r="J12" s="125"/>
      <c r="K12" s="125"/>
      <c r="L12" s="125"/>
      <c r="N12" s="104"/>
      <c r="Q12" s="15"/>
    </row>
    <row r="13" spans="1:18" x14ac:dyDescent="0.25">
      <c r="B13" s="33" t="s">
        <v>593</v>
      </c>
      <c r="C13" s="36" t="s">
        <v>49</v>
      </c>
      <c r="D13" s="125"/>
      <c r="E13" s="125"/>
      <c r="F13" s="125"/>
      <c r="G13" s="125"/>
      <c r="H13" s="125"/>
      <c r="I13" s="125"/>
      <c r="J13" s="125"/>
      <c r="K13" s="125"/>
      <c r="L13" s="125"/>
      <c r="N13" s="104"/>
    </row>
    <row r="14" spans="1:18" x14ac:dyDescent="0.25">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596</v>
      </c>
      <c r="C16" s="36" t="s">
        <v>52</v>
      </c>
      <c r="D16" s="125"/>
      <c r="E16" s="125"/>
      <c r="F16" s="125"/>
      <c r="G16" s="125"/>
      <c r="H16" s="125"/>
      <c r="I16" s="125"/>
      <c r="J16" s="125"/>
      <c r="K16" s="125"/>
      <c r="L16" s="125"/>
      <c r="N16" s="104"/>
    </row>
    <row r="17" spans="2:14" x14ac:dyDescent="0.25">
      <c r="B17" s="33" t="s">
        <v>597</v>
      </c>
      <c r="C17" s="36" t="s">
        <v>53</v>
      </c>
      <c r="D17" s="125"/>
      <c r="E17" s="125"/>
      <c r="F17" s="125"/>
      <c r="G17" s="125"/>
      <c r="H17" s="125"/>
      <c r="I17" s="125"/>
      <c r="J17" s="125"/>
      <c r="K17" s="125"/>
      <c r="L17" s="125"/>
      <c r="N17" s="104"/>
    </row>
    <row r="18" spans="2:14" x14ac:dyDescent="0.25">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600</v>
      </c>
      <c r="C20" s="218" t="s">
        <v>56</v>
      </c>
      <c r="D20" s="281"/>
      <c r="E20" s="281"/>
      <c r="F20" s="281"/>
      <c r="G20" s="281"/>
      <c r="H20" s="281"/>
      <c r="I20" s="281"/>
      <c r="J20" s="281"/>
      <c r="K20" s="281"/>
      <c r="L20" s="281"/>
      <c r="N20" s="104"/>
    </row>
    <row r="21" spans="2:14" x14ac:dyDescent="0.25">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592</v>
      </c>
      <c r="C22" s="36" t="s">
        <v>46</v>
      </c>
      <c r="D22" s="125"/>
      <c r="E22" s="125"/>
      <c r="F22" s="125"/>
      <c r="G22" s="125"/>
      <c r="H22" s="125"/>
      <c r="I22" s="125"/>
      <c r="J22" s="125"/>
      <c r="K22" s="125"/>
      <c r="L22" s="125"/>
      <c r="N22" s="104"/>
    </row>
    <row r="23" spans="2:14" x14ac:dyDescent="0.25">
      <c r="B23" s="33" t="s">
        <v>593</v>
      </c>
      <c r="C23" s="36" t="s">
        <v>49</v>
      </c>
      <c r="D23" s="125"/>
      <c r="E23" s="125"/>
      <c r="F23" s="125"/>
      <c r="G23" s="125"/>
      <c r="H23" s="125"/>
      <c r="I23" s="125"/>
      <c r="J23" s="125"/>
      <c r="K23" s="125"/>
      <c r="L23" s="125"/>
      <c r="N23" s="104"/>
    </row>
    <row r="24" spans="2:14" x14ac:dyDescent="0.25">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596</v>
      </c>
      <c r="C26" s="36" t="s">
        <v>52</v>
      </c>
      <c r="D26" s="125"/>
      <c r="E26" s="125"/>
      <c r="F26" s="125"/>
      <c r="G26" s="125"/>
      <c r="H26" s="125"/>
      <c r="I26" s="125"/>
      <c r="J26" s="125"/>
      <c r="K26" s="125"/>
      <c r="L26" s="125"/>
      <c r="N26" s="104"/>
    </row>
    <row r="27" spans="2:14" x14ac:dyDescent="0.25">
      <c r="B27" s="33" t="s">
        <v>597</v>
      </c>
      <c r="C27" s="36" t="s">
        <v>53</v>
      </c>
      <c r="D27" s="125"/>
      <c r="E27" s="125"/>
      <c r="F27" s="125"/>
      <c r="G27" s="125"/>
      <c r="H27" s="125"/>
      <c r="I27" s="125"/>
      <c r="J27" s="125"/>
      <c r="K27" s="125"/>
      <c r="L27" s="125"/>
      <c r="N27" s="104"/>
    </row>
    <row r="28" spans="2:14" x14ac:dyDescent="0.25">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601</v>
      </c>
      <c r="C30" s="218" t="s">
        <v>40</v>
      </c>
      <c r="D30" s="281"/>
      <c r="E30" s="281"/>
      <c r="F30" s="281"/>
      <c r="G30" s="281"/>
      <c r="H30" s="281"/>
      <c r="I30" s="281"/>
      <c r="J30" s="281"/>
      <c r="K30" s="281"/>
      <c r="L30" s="281"/>
      <c r="N30" s="104"/>
    </row>
    <row r="31" spans="2:14" x14ac:dyDescent="0.25">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603</v>
      </c>
      <c r="C32" s="36" t="s">
        <v>46</v>
      </c>
      <c r="D32" s="125"/>
      <c r="E32" s="125"/>
      <c r="F32" s="125"/>
      <c r="G32" s="125"/>
      <c r="H32" s="125"/>
      <c r="I32" s="125"/>
      <c r="J32" s="125"/>
      <c r="K32" s="125"/>
      <c r="L32" s="125"/>
      <c r="N32" s="104"/>
    </row>
    <row r="33" spans="2:14" x14ac:dyDescent="0.25">
      <c r="B33" s="33" t="s">
        <v>604</v>
      </c>
      <c r="C33" s="36" t="s">
        <v>49</v>
      </c>
      <c r="D33" s="125"/>
      <c r="E33" s="125"/>
      <c r="F33" s="125"/>
      <c r="G33" s="125"/>
      <c r="H33" s="125"/>
      <c r="I33" s="125"/>
      <c r="J33" s="125"/>
      <c r="K33" s="125"/>
      <c r="L33" s="125"/>
      <c r="N33" s="104"/>
    </row>
    <row r="34" spans="2:14" x14ac:dyDescent="0.25">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607</v>
      </c>
      <c r="C36" s="36" t="s">
        <v>52</v>
      </c>
      <c r="D36" s="125"/>
      <c r="E36" s="125"/>
      <c r="F36" s="125"/>
      <c r="G36" s="125"/>
      <c r="H36" s="125"/>
      <c r="I36" s="125"/>
      <c r="J36" s="125"/>
      <c r="K36" s="125"/>
      <c r="L36" s="125"/>
      <c r="N36" s="104"/>
    </row>
    <row r="37" spans="2:14" x14ac:dyDescent="0.25">
      <c r="B37" s="33" t="s">
        <v>608</v>
      </c>
      <c r="C37" s="36" t="s">
        <v>53</v>
      </c>
      <c r="D37" s="125"/>
      <c r="E37" s="125"/>
      <c r="F37" s="125"/>
      <c r="G37" s="125"/>
      <c r="H37" s="125"/>
      <c r="I37" s="125"/>
      <c r="J37" s="125"/>
      <c r="K37" s="125"/>
      <c r="L37" s="125"/>
      <c r="N37" s="104"/>
    </row>
    <row r="38" spans="2:14" x14ac:dyDescent="0.25">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611</v>
      </c>
      <c r="C40" s="218" t="s">
        <v>57</v>
      </c>
      <c r="D40" s="281"/>
      <c r="E40" s="281"/>
      <c r="F40" s="281"/>
      <c r="G40" s="281"/>
      <c r="H40" s="281"/>
      <c r="I40" s="281"/>
      <c r="J40" s="281"/>
      <c r="K40" s="281"/>
      <c r="L40" s="281"/>
      <c r="N40" s="104"/>
    </row>
    <row r="41" spans="2:14" x14ac:dyDescent="0.25">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613</v>
      </c>
      <c r="C42" s="36" t="s">
        <v>46</v>
      </c>
      <c r="D42" s="125"/>
      <c r="E42" s="125"/>
      <c r="F42" s="125"/>
      <c r="G42" s="125"/>
      <c r="H42" s="125"/>
      <c r="I42" s="125"/>
      <c r="J42" s="125"/>
      <c r="K42" s="125"/>
      <c r="L42" s="125"/>
      <c r="N42" s="104"/>
    </row>
    <row r="43" spans="2:14" x14ac:dyDescent="0.25">
      <c r="B43" s="33" t="s">
        <v>614</v>
      </c>
      <c r="C43" s="36" t="s">
        <v>49</v>
      </c>
      <c r="D43" s="125"/>
      <c r="E43" s="125"/>
      <c r="F43" s="125"/>
      <c r="G43" s="125"/>
      <c r="H43" s="125"/>
      <c r="I43" s="125"/>
      <c r="J43" s="125"/>
      <c r="K43" s="125"/>
      <c r="L43" s="125"/>
      <c r="N43" s="104"/>
    </row>
    <row r="44" spans="2:14" x14ac:dyDescent="0.25">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617</v>
      </c>
      <c r="C46" s="36" t="s">
        <v>52</v>
      </c>
      <c r="D46" s="125"/>
      <c r="E46" s="125"/>
      <c r="F46" s="125"/>
      <c r="G46" s="125"/>
      <c r="H46" s="125"/>
      <c r="I46" s="125"/>
      <c r="J46" s="125"/>
      <c r="K46" s="125"/>
      <c r="L46" s="125"/>
      <c r="N46" s="104"/>
    </row>
    <row r="47" spans="2:14" x14ac:dyDescent="0.25">
      <c r="B47" s="33" t="s">
        <v>618</v>
      </c>
      <c r="C47" s="36" t="s">
        <v>53</v>
      </c>
      <c r="D47" s="125"/>
      <c r="E47" s="125"/>
      <c r="F47" s="125"/>
      <c r="G47" s="125"/>
      <c r="H47" s="125"/>
      <c r="I47" s="125"/>
      <c r="J47" s="125"/>
      <c r="K47" s="125"/>
      <c r="L47" s="125"/>
      <c r="N47" s="104"/>
    </row>
    <row r="48" spans="2:14" x14ac:dyDescent="0.25">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621</v>
      </c>
      <c r="C50" s="218" t="s">
        <v>58</v>
      </c>
      <c r="D50" s="281"/>
      <c r="E50" s="281"/>
      <c r="F50" s="281"/>
      <c r="G50" s="281"/>
      <c r="H50" s="281"/>
      <c r="I50" s="281"/>
      <c r="J50" s="281"/>
      <c r="K50" s="281"/>
      <c r="L50" s="281"/>
      <c r="M50" s="16"/>
      <c r="N50" s="104"/>
    </row>
    <row r="51" spans="2:14" x14ac:dyDescent="0.25">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623</v>
      </c>
      <c r="C52" s="36" t="s">
        <v>46</v>
      </c>
      <c r="D52" s="125"/>
      <c r="E52" s="125"/>
      <c r="F52" s="125"/>
      <c r="G52" s="125"/>
      <c r="H52" s="125"/>
      <c r="I52" s="125"/>
      <c r="J52" s="125"/>
      <c r="K52" s="125"/>
      <c r="L52" s="125"/>
      <c r="N52" s="104"/>
    </row>
    <row r="53" spans="2:14" x14ac:dyDescent="0.25">
      <c r="B53" s="33" t="s">
        <v>624</v>
      </c>
      <c r="C53" s="36" t="s">
        <v>49</v>
      </c>
      <c r="D53" s="125"/>
      <c r="E53" s="125"/>
      <c r="F53" s="125"/>
      <c r="G53" s="125"/>
      <c r="H53" s="125"/>
      <c r="I53" s="125"/>
      <c r="J53" s="125"/>
      <c r="K53" s="125"/>
      <c r="L53" s="125"/>
      <c r="N53" s="104"/>
    </row>
    <row r="54" spans="2:14" s="38" customFormat="1" x14ac:dyDescent="0.25">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627</v>
      </c>
      <c r="C56" s="36" t="s">
        <v>52</v>
      </c>
      <c r="D56" s="125"/>
      <c r="E56" s="125"/>
      <c r="F56" s="125"/>
      <c r="G56" s="125"/>
      <c r="H56" s="125"/>
      <c r="I56" s="125"/>
      <c r="J56" s="125"/>
      <c r="K56" s="125"/>
      <c r="L56" s="125"/>
      <c r="M56" s="16"/>
      <c r="N56" s="104"/>
    </row>
    <row r="57" spans="2:14" x14ac:dyDescent="0.25">
      <c r="B57" s="33" t="s">
        <v>628</v>
      </c>
      <c r="C57" s="36" t="s">
        <v>53</v>
      </c>
      <c r="D57" s="125"/>
      <c r="E57" s="125"/>
      <c r="F57" s="125"/>
      <c r="G57" s="125"/>
      <c r="H57" s="125"/>
      <c r="I57" s="125"/>
      <c r="J57" s="125"/>
      <c r="K57" s="125"/>
      <c r="L57" s="125"/>
      <c r="M57" s="16"/>
      <c r="N57" s="104"/>
    </row>
    <row r="58" spans="2:14" x14ac:dyDescent="0.25">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631</v>
      </c>
      <c r="C60" s="219" t="s">
        <v>376</v>
      </c>
      <c r="D60" s="220"/>
      <c r="E60" s="220"/>
      <c r="F60" s="220"/>
      <c r="G60" s="220"/>
      <c r="H60" s="220"/>
      <c r="I60" s="220"/>
      <c r="J60" s="220"/>
      <c r="K60" s="220"/>
      <c r="L60" s="315"/>
      <c r="M60" s="16"/>
      <c r="N60" s="104"/>
    </row>
    <row r="61" spans="2:14" ht="13.35" customHeight="1" x14ac:dyDescent="0.25">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L25" zoomScale="140" zoomScaleNormal="140" workbookViewId="0">
      <selection activeCell="M24" sqref="M24"/>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501" t="s">
        <v>378</v>
      </c>
      <c r="C1" s="501"/>
      <c r="D1" s="501"/>
      <c r="E1" s="501"/>
      <c r="F1" s="501"/>
      <c r="G1" s="501"/>
      <c r="H1" s="501"/>
      <c r="I1" s="501"/>
      <c r="J1" s="501"/>
      <c r="K1" s="501"/>
      <c r="L1" s="6"/>
      <c r="M1" s="86" t="s">
        <v>294</v>
      </c>
    </row>
    <row r="2" spans="1:13" ht="5.0999999999999996" customHeight="1" x14ac:dyDescent="0.25">
      <c r="M2" s="104"/>
    </row>
    <row r="3" spans="1:13" ht="24" x14ac:dyDescent="0.25">
      <c r="A3" s="496" t="s">
        <v>22</v>
      </c>
      <c r="B3" s="496" t="s">
        <v>23</v>
      </c>
      <c r="C3" s="193" t="str">
        <f>IF(AND('1'!$C$22="Verslo pradžia",YEAR('1'!$E$22)=YEAR('1'!$C$11)),"Pradžios metai","Ataskaitiniai metai")</f>
        <v>Ataskaitiniai metai</v>
      </c>
      <c r="D3" s="455" t="s">
        <v>12</v>
      </c>
      <c r="E3" s="456"/>
      <c r="F3" s="456"/>
      <c r="G3" s="456"/>
      <c r="H3" s="456"/>
      <c r="I3" s="456"/>
      <c r="J3" s="456"/>
      <c r="K3" s="457"/>
      <c r="M3" s="104"/>
    </row>
    <row r="4" spans="1:13" ht="15.75" thickBot="1" x14ac:dyDescent="0.3">
      <c r="A4" s="497"/>
      <c r="B4" s="497"/>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377</v>
      </c>
      <c r="B5" s="222" t="s">
        <v>24</v>
      </c>
      <c r="C5" s="223"/>
      <c r="D5" s="223"/>
      <c r="E5" s="223"/>
      <c r="F5" s="223"/>
      <c r="G5" s="223"/>
      <c r="H5" s="223"/>
      <c r="I5" s="223"/>
      <c r="J5" s="223"/>
      <c r="K5" s="224"/>
      <c r="L5" s="19"/>
      <c r="M5" s="104"/>
    </row>
    <row r="6" spans="1:13" s="20" customFormat="1" ht="12" x14ac:dyDescent="0.25">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1031</v>
      </c>
    </row>
    <row r="7" spans="1:13" s="20" customFormat="1" ht="12" x14ac:dyDescent="0.25">
      <c r="A7" s="21" t="s">
        <v>642</v>
      </c>
      <c r="B7" s="25"/>
      <c r="C7" s="23"/>
      <c r="D7" s="24"/>
      <c r="E7" s="24"/>
      <c r="F7" s="24"/>
      <c r="G7" s="24"/>
      <c r="H7" s="24"/>
      <c r="I7" s="24"/>
      <c r="J7" s="26"/>
      <c r="K7" s="24"/>
      <c r="L7" s="19"/>
      <c r="M7" s="104"/>
    </row>
    <row r="8" spans="1:13" s="20" customFormat="1" ht="12" x14ac:dyDescent="0.25">
      <c r="A8" s="21" t="s">
        <v>643</v>
      </c>
      <c r="B8" s="25"/>
      <c r="C8" s="23"/>
      <c r="D8" s="24"/>
      <c r="E8" s="24"/>
      <c r="F8" s="24"/>
      <c r="G8" s="24"/>
      <c r="H8" s="24"/>
      <c r="I8" s="24"/>
      <c r="J8" s="26"/>
      <c r="K8" s="24"/>
      <c r="L8" s="19"/>
      <c r="M8" s="104"/>
    </row>
    <row r="9" spans="1:13" s="20" customFormat="1" ht="12" x14ac:dyDescent="0.25">
      <c r="A9" s="21" t="s">
        <v>644</v>
      </c>
      <c r="B9" s="25"/>
      <c r="C9" s="23"/>
      <c r="D9" s="24"/>
      <c r="E9" s="24"/>
      <c r="F9" s="24"/>
      <c r="G9" s="24"/>
      <c r="H9" s="24"/>
      <c r="I9" s="24"/>
      <c r="J9" s="26"/>
      <c r="K9" s="24"/>
      <c r="L9" s="19"/>
      <c r="M9" s="104"/>
    </row>
    <row r="10" spans="1:13" s="20" customFormat="1" ht="12" x14ac:dyDescent="0.25">
      <c r="A10" s="21" t="s">
        <v>645</v>
      </c>
      <c r="B10" s="25"/>
      <c r="C10" s="23"/>
      <c r="D10" s="24"/>
      <c r="E10" s="24"/>
      <c r="F10" s="24"/>
      <c r="G10" s="24"/>
      <c r="H10" s="24"/>
      <c r="I10" s="24"/>
      <c r="J10" s="26"/>
      <c r="K10" s="24"/>
      <c r="L10" s="19"/>
      <c r="M10" s="104"/>
    </row>
    <row r="11" spans="1:13" s="20" customFormat="1" ht="12" x14ac:dyDescent="0.25">
      <c r="A11" s="21" t="s">
        <v>646</v>
      </c>
      <c r="B11" s="25"/>
      <c r="C11" s="23"/>
      <c r="D11" s="24"/>
      <c r="E11" s="24"/>
      <c r="F11" s="24"/>
      <c r="G11" s="24"/>
      <c r="H11" s="24"/>
      <c r="I11" s="24"/>
      <c r="J11" s="26"/>
      <c r="K11" s="24"/>
      <c r="L11" s="19"/>
      <c r="M11" s="104"/>
    </row>
    <row r="12" spans="1:13" s="20" customFormat="1" ht="24" x14ac:dyDescent="0.25">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1032</v>
      </c>
    </row>
    <row r="13" spans="1:13" s="20" customFormat="1" ht="24" x14ac:dyDescent="0.25">
      <c r="A13" s="21" t="s">
        <v>648</v>
      </c>
      <c r="B13" s="22" t="s">
        <v>27</v>
      </c>
      <c r="C13" s="124"/>
      <c r="D13" s="124"/>
      <c r="E13" s="124"/>
      <c r="F13" s="124"/>
      <c r="G13" s="124"/>
      <c r="H13" s="124"/>
      <c r="I13" s="124"/>
      <c r="J13" s="124"/>
      <c r="K13" s="124"/>
      <c r="L13" s="19"/>
      <c r="M13" s="126"/>
    </row>
    <row r="14" spans="1:13" s="20" customFormat="1" ht="12.75" thickBot="1" x14ac:dyDescent="0.3">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650</v>
      </c>
      <c r="B15" s="225" t="s">
        <v>29</v>
      </c>
      <c r="C15" s="226"/>
      <c r="D15" s="226"/>
      <c r="E15" s="226"/>
      <c r="F15" s="226"/>
      <c r="G15" s="226"/>
      <c r="H15" s="226"/>
      <c r="I15" s="226"/>
      <c r="J15" s="226"/>
      <c r="K15" s="227"/>
      <c r="L15" s="19"/>
      <c r="M15" s="104"/>
    </row>
    <row r="16" spans="1:13" s="20" customFormat="1" ht="12" x14ac:dyDescent="0.25">
      <c r="A16" s="21" t="s">
        <v>651</v>
      </c>
      <c r="B16" s="22" t="s">
        <v>25</v>
      </c>
      <c r="C16" s="24"/>
      <c r="D16" s="24"/>
      <c r="E16" s="24"/>
      <c r="F16" s="24"/>
      <c r="G16" s="24"/>
      <c r="H16" s="24"/>
      <c r="I16" s="24"/>
      <c r="J16" s="26"/>
      <c r="K16" s="24"/>
      <c r="L16" s="19"/>
      <c r="M16" s="126" t="s">
        <v>410</v>
      </c>
    </row>
    <row r="17" spans="1:26" s="20" customFormat="1" ht="12" x14ac:dyDescent="0.25">
      <c r="A17" s="21" t="s">
        <v>652</v>
      </c>
      <c r="B17" s="25"/>
      <c r="C17" s="24"/>
      <c r="D17" s="24"/>
      <c r="E17" s="24"/>
      <c r="F17" s="24"/>
      <c r="G17" s="24"/>
      <c r="H17" s="24"/>
      <c r="I17" s="24"/>
      <c r="J17" s="24"/>
      <c r="K17" s="24"/>
      <c r="L17" s="19"/>
      <c r="M17" s="104"/>
    </row>
    <row r="18" spans="1:26" s="20" customFormat="1" ht="12" x14ac:dyDescent="0.25">
      <c r="A18" s="21" t="s">
        <v>653</v>
      </c>
      <c r="B18" s="25"/>
      <c r="C18" s="24"/>
      <c r="D18" s="24"/>
      <c r="E18" s="24"/>
      <c r="F18" s="24"/>
      <c r="G18" s="24"/>
      <c r="H18" s="24"/>
      <c r="I18" s="24"/>
      <c r="J18" s="26"/>
      <c r="K18" s="24"/>
      <c r="L18" s="19"/>
      <c r="M18" s="104"/>
    </row>
    <row r="19" spans="1:26" s="20" customFormat="1" ht="12" x14ac:dyDescent="0.25">
      <c r="A19" s="21" t="s">
        <v>654</v>
      </c>
      <c r="B19" s="25"/>
      <c r="C19" s="24"/>
      <c r="D19" s="24"/>
      <c r="E19" s="24"/>
      <c r="F19" s="24"/>
      <c r="G19" s="24"/>
      <c r="H19" s="24"/>
      <c r="I19" s="24"/>
      <c r="J19" s="26"/>
      <c r="K19" s="24"/>
      <c r="L19" s="19"/>
      <c r="M19" s="104"/>
    </row>
    <row r="20" spans="1:26" s="20" customFormat="1" ht="12" x14ac:dyDescent="0.25">
      <c r="A20" s="21" t="s">
        <v>655</v>
      </c>
      <c r="B20" s="25"/>
      <c r="C20" s="28"/>
      <c r="D20" s="28"/>
      <c r="E20" s="28"/>
      <c r="F20" s="28"/>
      <c r="G20" s="28"/>
      <c r="H20" s="28"/>
      <c r="I20" s="28"/>
      <c r="J20" s="29"/>
      <c r="K20" s="28"/>
      <c r="L20" s="19"/>
      <c r="M20" s="104"/>
    </row>
    <row r="21" spans="1:26" s="20" customFormat="1" ht="12.75" thickBot="1" x14ac:dyDescent="0.3">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657</v>
      </c>
      <c r="B22" s="225" t="s">
        <v>31</v>
      </c>
      <c r="C22" s="226"/>
      <c r="D22" s="226"/>
      <c r="E22" s="226"/>
      <c r="F22" s="226"/>
      <c r="G22" s="226"/>
      <c r="H22" s="226"/>
      <c r="I22" s="226"/>
      <c r="J22" s="226"/>
      <c r="K22" s="227"/>
      <c r="L22" s="19"/>
      <c r="M22" s="104"/>
    </row>
    <row r="23" spans="1:26" s="20" customFormat="1" ht="24" x14ac:dyDescent="0.25">
      <c r="A23" s="21" t="s">
        <v>658</v>
      </c>
      <c r="B23" s="22" t="s">
        <v>32</v>
      </c>
      <c r="C23" s="24"/>
      <c r="D23" s="24"/>
      <c r="E23" s="24"/>
      <c r="F23" s="24"/>
      <c r="G23" s="24"/>
      <c r="H23" s="24"/>
      <c r="I23" s="24"/>
      <c r="J23" s="24"/>
      <c r="K23" s="24"/>
      <c r="L23" s="19"/>
      <c r="M23" s="104"/>
    </row>
    <row r="24" spans="1:26" s="20" customFormat="1" ht="12" x14ac:dyDescent="0.25">
      <c r="A24" s="21" t="s">
        <v>659</v>
      </c>
      <c r="B24" s="22" t="s">
        <v>25</v>
      </c>
      <c r="C24" s="24"/>
      <c r="D24" s="24"/>
      <c r="E24" s="24"/>
      <c r="F24" s="24"/>
      <c r="G24" s="24"/>
      <c r="H24" s="24"/>
      <c r="I24" s="24"/>
      <c r="J24" s="24"/>
      <c r="K24" s="24"/>
      <c r="L24" s="19"/>
      <c r="M24" s="126" t="s">
        <v>411</v>
      </c>
    </row>
    <row r="25" spans="1:26" s="20" customFormat="1" ht="12" x14ac:dyDescent="0.25">
      <c r="A25" s="21" t="s">
        <v>660</v>
      </c>
      <c r="B25" s="25"/>
      <c r="C25" s="24"/>
      <c r="D25" s="24"/>
      <c r="E25" s="24"/>
      <c r="F25" s="24"/>
      <c r="G25" s="24"/>
      <c r="H25" s="24"/>
      <c r="I25" s="24"/>
      <c r="J25" s="24"/>
      <c r="K25" s="24"/>
      <c r="L25" s="19"/>
      <c r="M25" s="104"/>
      <c r="Z25" s="27"/>
    </row>
    <row r="26" spans="1:26" s="20" customFormat="1" ht="12" x14ac:dyDescent="0.25">
      <c r="A26" s="21" t="s">
        <v>661</v>
      </c>
      <c r="B26" s="25"/>
      <c r="C26" s="24"/>
      <c r="D26" s="24"/>
      <c r="E26" s="24"/>
      <c r="F26" s="24"/>
      <c r="G26" s="24"/>
      <c r="H26" s="24"/>
      <c r="I26" s="24"/>
      <c r="J26" s="26"/>
      <c r="K26" s="24"/>
      <c r="L26" s="19"/>
      <c r="M26" s="104"/>
    </row>
    <row r="27" spans="1:26" s="20" customFormat="1" ht="12" x14ac:dyDescent="0.25">
      <c r="A27" s="21" t="s">
        <v>662</v>
      </c>
      <c r="B27" s="25"/>
      <c r="C27" s="24"/>
      <c r="D27" s="24"/>
      <c r="E27" s="24"/>
      <c r="F27" s="24"/>
      <c r="G27" s="24"/>
      <c r="H27" s="24"/>
      <c r="I27" s="24"/>
      <c r="J27" s="26"/>
      <c r="K27" s="24"/>
      <c r="L27" s="19"/>
      <c r="M27" s="104"/>
    </row>
    <row r="28" spans="1:26" s="20" customFormat="1" ht="12" x14ac:dyDescent="0.25">
      <c r="A28" s="21" t="s">
        <v>663</v>
      </c>
      <c r="B28" s="25"/>
      <c r="C28" s="24"/>
      <c r="D28" s="24"/>
      <c r="E28" s="24"/>
      <c r="F28" s="24"/>
      <c r="G28" s="24"/>
      <c r="H28" s="24"/>
      <c r="I28" s="24"/>
      <c r="J28" s="26"/>
      <c r="K28" s="24"/>
      <c r="L28" s="19"/>
      <c r="M28" s="104"/>
    </row>
    <row r="29" spans="1:26" s="20" customFormat="1" ht="24.6" customHeight="1" thickBot="1" x14ac:dyDescent="0.3">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981</v>
      </c>
      <c r="B30" s="225" t="s">
        <v>986</v>
      </c>
      <c r="C30" s="226"/>
      <c r="D30" s="226"/>
      <c r="E30" s="226"/>
      <c r="F30" s="226"/>
      <c r="G30" s="226"/>
      <c r="H30" s="226"/>
      <c r="I30" s="226"/>
      <c r="J30" s="226"/>
      <c r="K30" s="227"/>
      <c r="M30" s="104"/>
    </row>
    <row r="31" spans="1:26" x14ac:dyDescent="0.25">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4" t="str">
        <f>IF(Parametrai!$C$9="Asociacijos ir viešosios įstaigos","7.5.","")</f>
        <v/>
      </c>
      <c r="B32" s="414" t="str">
        <f>IF(Parametrai!$C$9="Asociacijos ir viešosios įstaigos","Veiklos sąnaudos iš viso","")</f>
        <v/>
      </c>
      <c r="C32" s="415" t="str">
        <f>IF(Parametrai!$C$9="Asociacijos ir viešosios įstaigos",SUM(C21,C29,C31),"")</f>
        <v/>
      </c>
      <c r="D32" s="415" t="str">
        <f>IF(Parametrai!$C$9="Asociacijos ir viešosios įstaigos",SUM(D21,D29,D31),"")</f>
        <v/>
      </c>
      <c r="E32" s="415" t="str">
        <f>IF(Parametrai!$C$9="Asociacijos ir viešosios įstaigos",SUM(E21,E29,E31),"")</f>
        <v/>
      </c>
      <c r="F32" s="415" t="str">
        <f>IF(Parametrai!$C$9="Asociacijos ir viešosios įstaigos",SUM(F21,F29,F31),"")</f>
        <v/>
      </c>
      <c r="G32" s="415" t="str">
        <f>IF(Parametrai!$C$9="Asociacijos ir viešosios įstaigos",SUM(G21,G29,G31),"")</f>
        <v/>
      </c>
      <c r="H32" s="415" t="str">
        <f>IF(Parametrai!$C$9="Asociacijos ir viešosios įstaigos",SUM(H21,H29,H31),"")</f>
        <v/>
      </c>
      <c r="I32" s="415" t="str">
        <f>IF(Parametrai!$C$9="Asociacijos ir viešosios įstaigos",SUM(I21,I29,I31),"")</f>
        <v/>
      </c>
      <c r="J32" s="415" t="str">
        <f>IF(Parametrai!$C$9="Asociacijos ir viešosios įstaigos",SUM(J21,J29,J31),"")</f>
        <v/>
      </c>
      <c r="K32" s="415" t="str">
        <f>IF(Parametrai!$C$9="Asociacijos ir viešosios įstaigos",SUM(K21,K29,K31),"")</f>
        <v/>
      </c>
      <c r="M32" s="104"/>
    </row>
    <row r="33" spans="1:11" x14ac:dyDescent="0.25">
      <c r="A33" s="20"/>
      <c r="B33" s="20"/>
      <c r="C33" s="20"/>
      <c r="D33" s="20"/>
      <c r="E33" s="20"/>
      <c r="F33" s="20"/>
      <c r="G33" s="20"/>
      <c r="H33" s="20"/>
      <c r="I33" s="20"/>
      <c r="J33" s="20"/>
      <c r="K33" s="20"/>
    </row>
    <row r="34" spans="1:11" x14ac:dyDescent="0.25">
      <c r="C34" s="406"/>
    </row>
    <row r="35" spans="1:11" x14ac:dyDescent="0.25">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D1" zoomScale="130" zoomScaleNormal="130" workbookViewId="0">
      <selection activeCell="N3" sqref="N3"/>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20" t="s">
        <v>385</v>
      </c>
      <c r="D1" s="520"/>
      <c r="E1" s="520"/>
      <c r="F1" s="520"/>
      <c r="G1" s="520"/>
      <c r="H1" s="520"/>
      <c r="I1" s="520"/>
      <c r="J1" s="520"/>
      <c r="K1" s="520"/>
      <c r="L1" s="520"/>
      <c r="N1" s="112" t="s">
        <v>294</v>
      </c>
    </row>
    <row r="2" spans="1:14" s="3" customFormat="1" ht="12" customHeight="1" x14ac:dyDescent="0.25">
      <c r="N2" s="104"/>
    </row>
    <row r="3" spans="1:14" s="3" customFormat="1" x14ac:dyDescent="0.25">
      <c r="B3" s="330" t="s">
        <v>957</v>
      </c>
      <c r="C3" s="331" t="s">
        <v>384</v>
      </c>
      <c r="D3" s="331"/>
      <c r="E3" s="331"/>
      <c r="F3" s="332"/>
      <c r="G3" s="332"/>
      <c r="H3" s="332"/>
      <c r="I3" s="332"/>
      <c r="J3" s="332"/>
      <c r="K3" s="332"/>
      <c r="L3" s="333"/>
      <c r="N3" s="126" t="s">
        <v>1037</v>
      </c>
    </row>
    <row r="4" spans="1:14" s="3" customFormat="1" x14ac:dyDescent="0.25">
      <c r="A4" s="337"/>
      <c r="B4" s="521" t="s">
        <v>35</v>
      </c>
      <c r="C4" s="523" t="s">
        <v>75</v>
      </c>
      <c r="D4" s="523"/>
      <c r="E4" s="527" t="s">
        <v>390</v>
      </c>
      <c r="F4" s="528"/>
      <c r="G4" s="529"/>
      <c r="H4" s="523" t="s">
        <v>391</v>
      </c>
      <c r="I4" s="525" t="s">
        <v>392</v>
      </c>
      <c r="J4" s="525" t="s">
        <v>393</v>
      </c>
      <c r="K4" s="525" t="s">
        <v>76</v>
      </c>
      <c r="L4" s="229" t="s">
        <v>389</v>
      </c>
      <c r="N4" s="104"/>
    </row>
    <row r="5" spans="1:14" s="3" customFormat="1" ht="15.75" thickBot="1" x14ac:dyDescent="0.3">
      <c r="A5" s="338"/>
      <c r="B5" s="522"/>
      <c r="C5" s="524"/>
      <c r="D5" s="524"/>
      <c r="E5" s="530"/>
      <c r="F5" s="531"/>
      <c r="G5" s="532"/>
      <c r="H5" s="524"/>
      <c r="I5" s="526"/>
      <c r="J5" s="526"/>
      <c r="K5" s="526"/>
      <c r="L5" s="339">
        <f>DATE(D15,12,31)</f>
        <v>693962</v>
      </c>
      <c r="N5" s="104"/>
    </row>
    <row r="6" spans="1:14" s="3" customFormat="1" ht="15.75" thickTop="1" x14ac:dyDescent="0.25">
      <c r="B6" s="44" t="s">
        <v>379</v>
      </c>
      <c r="C6" s="512"/>
      <c r="D6" s="512"/>
      <c r="E6" s="517"/>
      <c r="F6" s="518"/>
      <c r="G6" s="519"/>
      <c r="H6" s="334"/>
      <c r="I6" s="334"/>
      <c r="J6" s="335"/>
      <c r="K6" s="336"/>
      <c r="L6" s="335"/>
      <c r="N6" s="104"/>
    </row>
    <row r="7" spans="1:14" s="3" customFormat="1" x14ac:dyDescent="0.25">
      <c r="B7" s="45" t="s">
        <v>380</v>
      </c>
      <c r="C7" s="513"/>
      <c r="D7" s="513"/>
      <c r="E7" s="514"/>
      <c r="F7" s="515"/>
      <c r="G7" s="516"/>
      <c r="H7" s="46"/>
      <c r="I7" s="46"/>
      <c r="J7" s="146"/>
      <c r="K7" s="148"/>
      <c r="L7" s="145"/>
      <c r="N7" s="104"/>
    </row>
    <row r="8" spans="1:14" s="3" customFormat="1" x14ac:dyDescent="0.25">
      <c r="B8" s="45" t="s">
        <v>381</v>
      </c>
      <c r="C8" s="513"/>
      <c r="D8" s="513"/>
      <c r="E8" s="514"/>
      <c r="F8" s="515"/>
      <c r="G8" s="516"/>
      <c r="H8" s="46"/>
      <c r="I8" s="46"/>
      <c r="J8" s="146"/>
      <c r="K8" s="148"/>
      <c r="L8" s="145"/>
      <c r="N8" s="104"/>
    </row>
    <row r="9" spans="1:14" s="3" customFormat="1" x14ac:dyDescent="0.25">
      <c r="B9" s="45" t="s">
        <v>382</v>
      </c>
      <c r="C9" s="513"/>
      <c r="D9" s="513"/>
      <c r="E9" s="514"/>
      <c r="F9" s="515"/>
      <c r="G9" s="516"/>
      <c r="H9" s="46"/>
      <c r="I9" s="46"/>
      <c r="J9" s="146"/>
      <c r="K9" s="148"/>
      <c r="L9" s="145"/>
      <c r="N9" s="104"/>
    </row>
    <row r="10" spans="1:14" s="3" customFormat="1" ht="15" customHeight="1" thickBot="1" x14ac:dyDescent="0.3">
      <c r="A10" s="150"/>
      <c r="B10" s="144" t="s">
        <v>383</v>
      </c>
      <c r="C10" s="506"/>
      <c r="D10" s="506"/>
      <c r="E10" s="507"/>
      <c r="F10" s="508"/>
      <c r="G10" s="509"/>
      <c r="H10" s="149"/>
      <c r="I10" s="149"/>
      <c r="J10" s="147"/>
      <c r="K10" s="151"/>
      <c r="L10" s="316"/>
      <c r="N10" s="104"/>
    </row>
    <row r="11" spans="1:14" s="3" customFormat="1" ht="15.6" customHeight="1" thickTop="1" thickBot="1" x14ac:dyDescent="0.3">
      <c r="A11" s="150"/>
      <c r="B11" s="510" t="s">
        <v>37</v>
      </c>
      <c r="C11" s="511"/>
      <c r="D11" s="511"/>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958</v>
      </c>
      <c r="C13" s="232" t="s">
        <v>386</v>
      </c>
      <c r="D13" s="232"/>
      <c r="E13" s="232"/>
      <c r="F13" s="232"/>
      <c r="G13" s="232"/>
      <c r="H13" s="232"/>
      <c r="I13" s="232"/>
      <c r="J13" s="232"/>
      <c r="K13" s="232"/>
      <c r="L13" s="233"/>
      <c r="N13" s="126" t="s">
        <v>399</v>
      </c>
    </row>
    <row r="14" spans="1:14" ht="24" x14ac:dyDescent="0.25">
      <c r="A14" s="325"/>
      <c r="B14" s="504" t="s">
        <v>35</v>
      </c>
      <c r="C14" s="504" t="s">
        <v>77</v>
      </c>
      <c r="D14" s="193" t="str">
        <f>IF(AND('1'!$C$22="Verslo pradžia",YEAR('1'!$E$22)=YEAR('1'!$C$11)),"Pradžios metai","Ataskaitiniai metai")</f>
        <v>Ataskaitiniai metai</v>
      </c>
      <c r="E14" s="455" t="s">
        <v>12</v>
      </c>
      <c r="F14" s="456"/>
      <c r="G14" s="456"/>
      <c r="H14" s="456"/>
      <c r="I14" s="456"/>
      <c r="J14" s="456"/>
      <c r="K14" s="456"/>
      <c r="L14" s="457"/>
      <c r="N14" s="104"/>
    </row>
    <row r="15" spans="1:14" ht="15.75" thickBot="1" x14ac:dyDescent="0.3">
      <c r="A15" s="326"/>
      <c r="B15" s="505"/>
      <c r="C15" s="505"/>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1036</v>
      </c>
    </row>
    <row r="18" spans="1:14" ht="24" x14ac:dyDescent="0.25">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1035</v>
      </c>
    </row>
    <row r="19" spans="1:14" x14ac:dyDescent="0.25">
      <c r="B19" s="21" t="s">
        <v>951</v>
      </c>
      <c r="C19" s="21" t="s">
        <v>387</v>
      </c>
      <c r="D19" s="121"/>
      <c r="E19" s="121"/>
      <c r="F19" s="121"/>
      <c r="G19" s="121"/>
      <c r="H19" s="121"/>
      <c r="I19" s="121"/>
      <c r="J19" s="121"/>
      <c r="K19" s="121"/>
      <c r="L19" s="121"/>
      <c r="N19" s="104"/>
    </row>
    <row r="20" spans="1:14" x14ac:dyDescent="0.25">
      <c r="B20" s="21" t="s">
        <v>952</v>
      </c>
      <c r="C20" s="21" t="s">
        <v>81</v>
      </c>
      <c r="D20" s="121"/>
      <c r="E20" s="121"/>
      <c r="F20" s="121"/>
      <c r="G20" s="121"/>
      <c r="H20" s="121"/>
      <c r="I20" s="121"/>
      <c r="J20" s="121"/>
      <c r="K20" s="121"/>
      <c r="L20" s="121"/>
      <c r="N20" s="104"/>
    </row>
    <row r="21" spans="1:14" x14ac:dyDescent="0.25">
      <c r="B21" s="21" t="s">
        <v>953</v>
      </c>
      <c r="C21" s="21" t="s">
        <v>388</v>
      </c>
      <c r="D21" s="121"/>
      <c r="E21" s="121"/>
      <c r="F21" s="121"/>
      <c r="G21" s="121"/>
      <c r="H21" s="121"/>
      <c r="I21" s="121"/>
      <c r="J21" s="121"/>
      <c r="K21" s="121"/>
      <c r="L21" s="121"/>
      <c r="N21" s="104"/>
    </row>
    <row r="22" spans="1:14" ht="15.75" thickBot="1" x14ac:dyDescent="0.3">
      <c r="A22" s="157"/>
      <c r="B22" s="143" t="s">
        <v>947</v>
      </c>
      <c r="C22" s="143" t="s">
        <v>82</v>
      </c>
      <c r="D22" s="159"/>
      <c r="E22" s="159"/>
      <c r="F22" s="159"/>
      <c r="G22" s="159"/>
      <c r="H22" s="159"/>
      <c r="I22" s="159"/>
      <c r="J22" s="159"/>
      <c r="K22" s="159"/>
      <c r="L22" s="159"/>
      <c r="N22" s="104"/>
    </row>
    <row r="23" spans="1:14" ht="16.5" thickTop="1" thickBot="1" x14ac:dyDescent="0.3">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944</v>
      </c>
      <c r="C24" s="407" t="s">
        <v>954</v>
      </c>
      <c r="D24" s="182"/>
      <c r="E24" s="182"/>
      <c r="F24" s="182"/>
      <c r="G24" s="182"/>
      <c r="H24" s="182"/>
      <c r="I24" s="182"/>
      <c r="J24" s="182"/>
      <c r="K24" s="182"/>
      <c r="L24" s="182"/>
      <c r="N24" s="387" t="s">
        <v>1034</v>
      </c>
    </row>
    <row r="25" spans="1:14" ht="15.75" thickTop="1" x14ac:dyDescent="0.25">
      <c r="A25" s="163"/>
      <c r="B25" s="167" t="s">
        <v>945</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959</v>
      </c>
      <c r="C27" s="228" t="s">
        <v>406</v>
      </c>
      <c r="D27" s="228"/>
      <c r="E27" s="228"/>
      <c r="F27" s="232"/>
      <c r="G27" s="232"/>
      <c r="H27" s="232"/>
      <c r="I27" s="232"/>
      <c r="J27" s="232"/>
      <c r="K27" s="228"/>
      <c r="L27" s="234"/>
      <c r="N27" s="126" t="s">
        <v>400</v>
      </c>
    </row>
    <row r="28" spans="1:14" ht="24" x14ac:dyDescent="0.25">
      <c r="A28" s="329"/>
      <c r="B28" s="504" t="s">
        <v>35</v>
      </c>
      <c r="C28" s="504" t="s">
        <v>77</v>
      </c>
      <c r="D28" s="193" t="str">
        <f>IF(AND('1'!$C$22="Verslo pradžia",YEAR('1'!$E$22)=YEAR('1'!$C$11)),"Pradžios metai","Ataskaitiniai metai")</f>
        <v>Ataskaitiniai metai</v>
      </c>
      <c r="E28" s="455" t="s">
        <v>12</v>
      </c>
      <c r="F28" s="456"/>
      <c r="G28" s="456"/>
      <c r="H28" s="456"/>
      <c r="I28" s="456"/>
      <c r="J28" s="456"/>
      <c r="K28" s="456"/>
      <c r="L28" s="457"/>
      <c r="N28" s="104"/>
    </row>
    <row r="29" spans="1:14" ht="15.75" thickBot="1" x14ac:dyDescent="0.3">
      <c r="A29" s="157"/>
      <c r="B29" s="505"/>
      <c r="C29" s="505"/>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941</v>
      </c>
      <c r="C31" s="48" t="s">
        <v>880</v>
      </c>
      <c r="D31" s="121"/>
      <c r="E31" s="121"/>
      <c r="F31" s="121"/>
      <c r="G31" s="121"/>
      <c r="H31" s="121"/>
      <c r="I31" s="121"/>
      <c r="J31" s="121"/>
      <c r="K31" s="121"/>
      <c r="L31" s="124"/>
      <c r="N31" s="104"/>
    </row>
    <row r="32" spans="1:14" ht="15.75" thickBot="1" x14ac:dyDescent="0.3">
      <c r="A32" s="157"/>
      <c r="B32" s="168" t="s">
        <v>942</v>
      </c>
      <c r="C32" s="160" t="s">
        <v>86</v>
      </c>
      <c r="D32" s="159"/>
      <c r="E32" s="159"/>
      <c r="F32" s="159"/>
      <c r="G32" s="159"/>
      <c r="H32" s="159"/>
      <c r="I32" s="159"/>
      <c r="J32" s="159"/>
      <c r="K32" s="159"/>
      <c r="L32" s="162"/>
      <c r="N32" s="104"/>
    </row>
    <row r="33" spans="1:14" ht="25.5" thickTop="1" thickBot="1" x14ac:dyDescent="0.3">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37.5" thickTop="1" thickBot="1" x14ac:dyDescent="0.3">
      <c r="B34" s="181" t="s">
        <v>938</v>
      </c>
      <c r="C34" s="407" t="s">
        <v>955</v>
      </c>
      <c r="D34" s="182"/>
      <c r="E34" s="182"/>
      <c r="F34" s="182"/>
      <c r="G34" s="182"/>
      <c r="H34" s="182"/>
      <c r="I34" s="182"/>
      <c r="J34" s="182"/>
      <c r="K34" s="182"/>
      <c r="L34" s="182"/>
      <c r="N34" s="387" t="s">
        <v>1033</v>
      </c>
    </row>
    <row r="35" spans="1:14" ht="14.25" customHeight="1" thickTop="1" x14ac:dyDescent="0.25">
      <c r="A35" s="163"/>
      <c r="B35" s="170" t="s">
        <v>939</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H64" activePane="bottomRight" state="frozen"/>
      <selection activeCell="B14" sqref="B14:L14"/>
      <selection pane="topRight" activeCell="B14" sqref="B14:L14"/>
      <selection pane="bottomLeft" activeCell="B14" sqref="B14:L14"/>
      <selection pane="bottomRight" activeCell="N64" sqref="N64"/>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294</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394</v>
      </c>
      <c r="C3" s="403" t="s">
        <v>806</v>
      </c>
      <c r="D3" s="202"/>
      <c r="E3" s="202"/>
      <c r="F3" s="202"/>
      <c r="G3" s="202"/>
      <c r="H3" s="202"/>
      <c r="I3" s="202"/>
      <c r="J3" s="202"/>
      <c r="K3" s="202"/>
      <c r="L3" s="202"/>
      <c r="M3" s="52"/>
      <c r="N3" s="172"/>
    </row>
    <row r="4" spans="2:15" x14ac:dyDescent="0.25">
      <c r="N4" s="172"/>
    </row>
    <row r="5" spans="2:15"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5"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726</v>
      </c>
      <c r="C16" s="18" t="s">
        <v>99</v>
      </c>
      <c r="D16" s="145"/>
      <c r="E16" s="145"/>
      <c r="F16" s="145"/>
      <c r="G16" s="145"/>
      <c r="H16" s="145"/>
      <c r="I16" s="145"/>
      <c r="J16" s="145"/>
      <c r="K16" s="145"/>
      <c r="L16" s="145"/>
      <c r="N16" s="172" t="s">
        <v>547</v>
      </c>
    </row>
    <row r="17" spans="2:14" ht="24" x14ac:dyDescent="0.25">
      <c r="B17" s="56" t="s">
        <v>727</v>
      </c>
      <c r="C17" s="306" t="s">
        <v>419</v>
      </c>
      <c r="D17" s="152"/>
      <c r="E17" s="152"/>
      <c r="F17" s="152"/>
      <c r="G17" s="152"/>
      <c r="H17" s="152"/>
      <c r="I17" s="152"/>
      <c r="J17" s="152"/>
      <c r="K17" s="152"/>
      <c r="L17" s="152"/>
      <c r="N17" s="172" t="s">
        <v>1040</v>
      </c>
    </row>
    <row r="18" spans="2:14" x14ac:dyDescent="0.25">
      <c r="B18" s="56" t="s">
        <v>543</v>
      </c>
      <c r="C18" s="18" t="s">
        <v>100</v>
      </c>
      <c r="D18" s="145"/>
      <c r="E18" s="145"/>
      <c r="F18" s="145"/>
      <c r="G18" s="145"/>
      <c r="H18" s="145"/>
      <c r="I18" s="145"/>
      <c r="J18" s="145"/>
      <c r="K18" s="145"/>
      <c r="L18" s="145"/>
      <c r="N18" s="172" t="s">
        <v>559</v>
      </c>
    </row>
    <row r="19" spans="2:14" x14ac:dyDescent="0.25">
      <c r="B19" s="56" t="s">
        <v>544</v>
      </c>
      <c r="C19" s="18" t="s">
        <v>102</v>
      </c>
      <c r="D19" s="145"/>
      <c r="E19" s="145"/>
      <c r="F19" s="145"/>
      <c r="G19" s="145"/>
      <c r="H19" s="145"/>
      <c r="I19" s="145"/>
      <c r="J19" s="145"/>
      <c r="K19" s="145"/>
      <c r="L19" s="145"/>
      <c r="N19" s="172" t="s">
        <v>964</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696</v>
      </c>
      <c r="C22" s="18" t="s">
        <v>107</v>
      </c>
      <c r="D22" s="145"/>
      <c r="E22" s="145"/>
      <c r="F22" s="145"/>
      <c r="G22" s="145"/>
      <c r="H22" s="145"/>
      <c r="I22" s="145"/>
      <c r="J22" s="145"/>
      <c r="K22" s="145"/>
      <c r="L22" s="145"/>
      <c r="N22" s="172"/>
    </row>
    <row r="23" spans="2:14" x14ac:dyDescent="0.25">
      <c r="B23" s="56" t="s">
        <v>697</v>
      </c>
      <c r="C23" s="18" t="s">
        <v>108</v>
      </c>
      <c r="D23" s="145"/>
      <c r="E23" s="145"/>
      <c r="F23" s="145"/>
      <c r="G23" s="145"/>
      <c r="H23" s="145"/>
      <c r="I23" s="145"/>
      <c r="J23" s="145"/>
      <c r="K23" s="145"/>
      <c r="L23" s="145"/>
      <c r="N23" s="172"/>
    </row>
    <row r="24" spans="2:14" x14ac:dyDescent="0.25">
      <c r="B24" s="56" t="s">
        <v>698</v>
      </c>
      <c r="C24" s="18" t="s">
        <v>109</v>
      </c>
      <c r="D24" s="145"/>
      <c r="E24" s="145"/>
      <c r="F24" s="145"/>
      <c r="G24" s="145"/>
      <c r="H24" s="145"/>
      <c r="I24" s="145"/>
      <c r="J24" s="145"/>
      <c r="K24" s="145"/>
      <c r="L24" s="145"/>
      <c r="M24" s="54"/>
      <c r="N24" s="172"/>
    </row>
    <row r="25" spans="2:14" x14ac:dyDescent="0.25">
      <c r="B25" s="56" t="s">
        <v>699</v>
      </c>
      <c r="C25" s="18" t="s">
        <v>110</v>
      </c>
      <c r="D25" s="145"/>
      <c r="E25" s="145"/>
      <c r="F25" s="145"/>
      <c r="G25" s="145"/>
      <c r="H25" s="145"/>
      <c r="I25" s="145"/>
      <c r="J25" s="145"/>
      <c r="K25" s="145"/>
      <c r="L25" s="145"/>
      <c r="N25" s="172" t="s">
        <v>1041</v>
      </c>
    </row>
    <row r="26" spans="2:14" x14ac:dyDescent="0.25">
      <c r="B26" s="56" t="s">
        <v>700</v>
      </c>
      <c r="C26" s="18" t="s">
        <v>103</v>
      </c>
      <c r="D26" s="145"/>
      <c r="E26" s="145"/>
      <c r="F26" s="145"/>
      <c r="G26" s="145"/>
      <c r="H26" s="145"/>
      <c r="I26" s="145"/>
      <c r="J26" s="145"/>
      <c r="K26" s="145"/>
      <c r="L26" s="145"/>
      <c r="M26" s="55"/>
      <c r="N26" s="172"/>
    </row>
    <row r="27" spans="2:14" x14ac:dyDescent="0.25">
      <c r="B27" s="56" t="s">
        <v>701</v>
      </c>
      <c r="C27" s="18" t="s">
        <v>96</v>
      </c>
      <c r="D27" s="145"/>
      <c r="E27" s="145"/>
      <c r="F27" s="145"/>
      <c r="G27" s="145"/>
      <c r="H27" s="145"/>
      <c r="I27" s="145"/>
      <c r="J27" s="145"/>
      <c r="K27" s="145"/>
      <c r="L27" s="145"/>
      <c r="N27" s="172"/>
    </row>
    <row r="28" spans="2:14" ht="24" x14ac:dyDescent="0.25">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703</v>
      </c>
      <c r="C29" s="18" t="s">
        <v>112</v>
      </c>
      <c r="D29" s="121"/>
      <c r="E29" s="145"/>
      <c r="F29" s="145"/>
      <c r="G29" s="145"/>
      <c r="H29" s="145"/>
      <c r="I29" s="145"/>
      <c r="J29" s="145"/>
      <c r="K29" s="145"/>
      <c r="L29" s="145"/>
      <c r="N29" s="172"/>
    </row>
    <row r="30" spans="2:14" x14ac:dyDescent="0.25">
      <c r="B30" s="56" t="s">
        <v>704</v>
      </c>
      <c r="C30" s="18" t="s">
        <v>113</v>
      </c>
      <c r="D30" s="121"/>
      <c r="E30" s="145"/>
      <c r="F30" s="145"/>
      <c r="G30" s="145"/>
      <c r="H30" s="145"/>
      <c r="I30" s="145"/>
      <c r="J30" s="145"/>
      <c r="K30" s="145"/>
      <c r="L30" s="145"/>
      <c r="N30" s="172"/>
    </row>
    <row r="31" spans="2:14" x14ac:dyDescent="0.25">
      <c r="B31" s="56" t="s">
        <v>705</v>
      </c>
      <c r="C31" s="18" t="s">
        <v>114</v>
      </c>
      <c r="D31" s="121"/>
      <c r="E31" s="145"/>
      <c r="F31" s="145"/>
      <c r="G31" s="145"/>
      <c r="H31" s="145"/>
      <c r="I31" s="145"/>
      <c r="J31" s="145"/>
      <c r="K31" s="145"/>
      <c r="L31" s="145"/>
      <c r="M31" s="55"/>
      <c r="N31" s="172"/>
    </row>
    <row r="32" spans="2:14" x14ac:dyDescent="0.25">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25">
      <c r="B40" s="56" t="s">
        <v>709</v>
      </c>
      <c r="C40" s="18" t="s">
        <v>124</v>
      </c>
      <c r="D40" s="145"/>
      <c r="E40" s="145"/>
      <c r="F40" s="145"/>
      <c r="G40" s="145"/>
      <c r="H40" s="145"/>
      <c r="I40" s="145"/>
      <c r="J40" s="145"/>
      <c r="K40" s="145"/>
      <c r="L40" s="145"/>
      <c r="N40" s="172" t="s">
        <v>559</v>
      </c>
    </row>
    <row r="41" spans="2:14" x14ac:dyDescent="0.25">
      <c r="B41" s="56" t="s">
        <v>710</v>
      </c>
      <c r="C41" s="18" t="s">
        <v>125</v>
      </c>
      <c r="D41" s="145"/>
      <c r="E41" s="145"/>
      <c r="F41" s="145"/>
      <c r="G41" s="145"/>
      <c r="H41" s="145"/>
      <c r="I41" s="145"/>
      <c r="J41" s="145"/>
      <c r="K41" s="145"/>
      <c r="L41" s="145"/>
      <c r="N41" s="172" t="s">
        <v>559</v>
      </c>
    </row>
    <row r="42" spans="2:14" x14ac:dyDescent="0.25">
      <c r="B42" s="56" t="s">
        <v>711</v>
      </c>
      <c r="C42" s="18" t="s">
        <v>126</v>
      </c>
      <c r="D42" s="145"/>
      <c r="E42" s="145"/>
      <c r="F42" s="145"/>
      <c r="G42" s="145"/>
      <c r="H42" s="145"/>
      <c r="I42" s="145"/>
      <c r="J42" s="145"/>
      <c r="K42" s="145"/>
      <c r="L42" s="145"/>
      <c r="N42" s="172" t="s">
        <v>559</v>
      </c>
    </row>
    <row r="43" spans="2:14" x14ac:dyDescent="0.25">
      <c r="B43" s="56" t="s">
        <v>712</v>
      </c>
      <c r="C43" s="18" t="s">
        <v>127</v>
      </c>
      <c r="D43" s="145"/>
      <c r="E43" s="145"/>
      <c r="F43" s="145"/>
      <c r="G43" s="145"/>
      <c r="H43" s="145"/>
      <c r="I43" s="145"/>
      <c r="J43" s="145"/>
      <c r="K43" s="145"/>
      <c r="L43" s="145"/>
      <c r="N43" s="172" t="s">
        <v>559</v>
      </c>
    </row>
    <row r="44" spans="2:14" x14ac:dyDescent="0.25">
      <c r="B44" s="56" t="s">
        <v>713</v>
      </c>
      <c r="C44" s="18" t="s">
        <v>128</v>
      </c>
      <c r="D44" s="145"/>
      <c r="E44" s="145"/>
      <c r="F44" s="145"/>
      <c r="G44" s="145"/>
      <c r="H44" s="145"/>
      <c r="I44" s="145"/>
      <c r="J44" s="145"/>
      <c r="K44" s="145"/>
      <c r="L44" s="145"/>
      <c r="N44" s="172" t="s">
        <v>559</v>
      </c>
    </row>
    <row r="45" spans="2:14" ht="24" x14ac:dyDescent="0.25">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25">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24" x14ac:dyDescent="0.25">
      <c r="B51" s="56" t="s">
        <v>717</v>
      </c>
      <c r="C51" s="18" t="s">
        <v>1038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25">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25">
      <c r="B54" s="56" t="s">
        <v>720</v>
      </c>
      <c r="C54" s="18" t="s">
        <v>140</v>
      </c>
      <c r="D54" s="145"/>
      <c r="E54" s="145"/>
      <c r="F54" s="145"/>
      <c r="G54" s="145"/>
      <c r="H54" s="145"/>
      <c r="I54" s="145"/>
      <c r="J54" s="145"/>
      <c r="K54" s="145"/>
      <c r="L54" s="145"/>
      <c r="N54" s="172"/>
    </row>
    <row r="55" spans="2:14" x14ac:dyDescent="0.25">
      <c r="B55" s="56" t="s">
        <v>721</v>
      </c>
      <c r="C55" s="18" t="s">
        <v>141</v>
      </c>
      <c r="D55" s="145"/>
      <c r="E55" s="145"/>
      <c r="F55" s="145"/>
      <c r="G55" s="145"/>
      <c r="H55" s="145"/>
      <c r="I55" s="145"/>
      <c r="J55" s="145"/>
      <c r="K55" s="145"/>
      <c r="L55" s="145"/>
      <c r="N55" s="172"/>
    </row>
    <row r="56" spans="2:14" ht="24" x14ac:dyDescent="0.25">
      <c r="B56" s="56" t="s">
        <v>728</v>
      </c>
      <c r="C56" s="18" t="s">
        <v>142</v>
      </c>
      <c r="D56" s="145"/>
      <c r="E56" s="145"/>
      <c r="F56" s="145"/>
      <c r="G56" s="145"/>
      <c r="H56" s="145"/>
      <c r="I56" s="145"/>
      <c r="J56" s="145"/>
      <c r="K56" s="145"/>
      <c r="L56" s="145"/>
      <c r="M56" s="173"/>
      <c r="N56" s="172" t="s">
        <v>545</v>
      </c>
    </row>
    <row r="57" spans="2:14" ht="36" x14ac:dyDescent="0.25">
      <c r="B57" s="56" t="s">
        <v>729</v>
      </c>
      <c r="C57" s="18" t="s">
        <v>1039</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1042</v>
      </c>
    </row>
    <row r="59" spans="2:14" x14ac:dyDescent="0.25">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25">
      <c r="B60" s="56" t="s">
        <v>732</v>
      </c>
      <c r="C60" s="18" t="s">
        <v>140</v>
      </c>
      <c r="D60" s="121"/>
      <c r="E60" s="121"/>
      <c r="F60" s="121"/>
      <c r="G60" s="121"/>
      <c r="H60" s="121"/>
      <c r="I60" s="121"/>
      <c r="J60" s="121"/>
      <c r="K60" s="121"/>
      <c r="L60" s="121"/>
      <c r="N60" s="172"/>
    </row>
    <row r="61" spans="2:14" x14ac:dyDescent="0.25">
      <c r="B61" s="56" t="s">
        <v>733</v>
      </c>
      <c r="C61" s="18" t="s">
        <v>141</v>
      </c>
      <c r="D61" s="121"/>
      <c r="E61" s="121"/>
      <c r="F61" s="121"/>
      <c r="G61" s="121"/>
      <c r="H61" s="121"/>
      <c r="I61" s="121"/>
      <c r="J61" s="121"/>
      <c r="K61" s="121"/>
      <c r="L61" s="121"/>
      <c r="N61" s="172"/>
    </row>
    <row r="62" spans="2:14" x14ac:dyDescent="0.25">
      <c r="B62" s="56" t="s">
        <v>734</v>
      </c>
      <c r="C62" s="18" t="s">
        <v>143</v>
      </c>
      <c r="D62" s="121"/>
      <c r="E62" s="121"/>
      <c r="F62" s="121"/>
      <c r="G62" s="121"/>
      <c r="H62" s="121"/>
      <c r="I62" s="121"/>
      <c r="J62" s="121"/>
      <c r="K62" s="121"/>
      <c r="L62" s="121"/>
      <c r="N62" s="172"/>
    </row>
    <row r="63" spans="2:14" x14ac:dyDescent="0.25">
      <c r="B63" s="56" t="s">
        <v>735</v>
      </c>
      <c r="C63" s="18" t="s">
        <v>144</v>
      </c>
      <c r="D63" s="121"/>
      <c r="E63" s="121"/>
      <c r="F63" s="121"/>
      <c r="G63" s="121"/>
      <c r="H63" s="121"/>
      <c r="I63" s="121"/>
      <c r="J63" s="121"/>
      <c r="K63" s="121"/>
      <c r="L63" s="121"/>
      <c r="N63" s="172"/>
    </row>
    <row r="64" spans="2:14" ht="24" x14ac:dyDescent="0.25">
      <c r="B64" s="56" t="s">
        <v>736</v>
      </c>
      <c r="C64" s="18" t="s">
        <v>145</v>
      </c>
      <c r="D64" s="121"/>
      <c r="E64" s="121"/>
      <c r="F64" s="121"/>
      <c r="G64" s="121"/>
      <c r="H64" s="121"/>
      <c r="I64" s="121"/>
      <c r="J64" s="121"/>
      <c r="K64" s="121"/>
      <c r="L64" s="121"/>
      <c r="N64" s="172" t="s">
        <v>546</v>
      </c>
    </row>
    <row r="65" spans="2:16" ht="24" x14ac:dyDescent="0.25">
      <c r="B65" s="195" t="s">
        <v>146</v>
      </c>
      <c r="C65" s="196" t="s">
        <v>147</v>
      </c>
      <c r="D65" s="302"/>
      <c r="E65" s="302"/>
      <c r="F65" s="302"/>
      <c r="G65" s="302"/>
      <c r="H65" s="302"/>
      <c r="I65" s="302"/>
      <c r="J65" s="302"/>
      <c r="K65" s="302"/>
      <c r="L65" s="302"/>
      <c r="N65" s="307"/>
    </row>
    <row r="66" spans="2:16" s="60" customFormat="1" ht="23.25" customHeight="1" x14ac:dyDescent="0.25">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I25" activePane="bottomRight" state="frozen"/>
      <selection activeCell="B14" sqref="B14:L14"/>
      <selection pane="topRight" activeCell="B14" sqref="B14:L14"/>
      <selection pane="bottomLeft" activeCell="B14" sqref="B14:L14"/>
      <selection pane="bottomRight" activeCell="N27" sqref="N27"/>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395</v>
      </c>
      <c r="C3" s="403" t="s">
        <v>807</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564</v>
      </c>
      <c r="C11" s="65" t="s">
        <v>150</v>
      </c>
      <c r="D11" s="121"/>
      <c r="E11" s="121"/>
      <c r="F11" s="121"/>
      <c r="G11" s="121"/>
      <c r="H11" s="121"/>
      <c r="I11" s="121"/>
      <c r="J11" s="121"/>
      <c r="K11" s="121"/>
      <c r="L11" s="121"/>
      <c r="M11" s="64"/>
      <c r="N11" s="172"/>
    </row>
    <row r="12" spans="2:14" x14ac:dyDescent="0.25">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565</v>
      </c>
      <c r="C13" s="65" t="s">
        <v>152</v>
      </c>
      <c r="D13" s="121"/>
      <c r="E13" s="121"/>
      <c r="F13" s="121"/>
      <c r="G13" s="121"/>
      <c r="H13" s="121"/>
      <c r="I13" s="121"/>
      <c r="J13" s="121"/>
      <c r="K13" s="121"/>
      <c r="L13" s="121"/>
      <c r="M13" s="64"/>
      <c r="N13" s="172"/>
    </row>
    <row r="14" spans="2:14" x14ac:dyDescent="0.25">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570</v>
      </c>
      <c r="C18" s="65" t="s">
        <v>156</v>
      </c>
      <c r="D18" s="121"/>
      <c r="E18" s="121"/>
      <c r="F18" s="121"/>
      <c r="G18" s="121"/>
      <c r="H18" s="287"/>
      <c r="I18" s="287"/>
      <c r="J18" s="287"/>
      <c r="K18" s="287"/>
      <c r="L18" s="287"/>
      <c r="N18" s="172" t="s">
        <v>552</v>
      </c>
    </row>
    <row r="19" spans="2:14" x14ac:dyDescent="0.25">
      <c r="B19" s="21" t="s">
        <v>571</v>
      </c>
      <c r="C19" s="65" t="s">
        <v>549</v>
      </c>
      <c r="D19" s="121"/>
      <c r="E19" s="121"/>
      <c r="F19" s="121"/>
      <c r="G19" s="121"/>
      <c r="H19" s="121"/>
      <c r="I19" s="121"/>
      <c r="J19" s="121"/>
      <c r="K19" s="121"/>
      <c r="L19" s="121"/>
      <c r="N19" s="172" t="s">
        <v>551</v>
      </c>
    </row>
    <row r="20" spans="2:14" ht="24" x14ac:dyDescent="0.25">
      <c r="B20" s="21" t="s">
        <v>573</v>
      </c>
      <c r="C20" s="65" t="s">
        <v>931</v>
      </c>
      <c r="D20" s="121"/>
      <c r="E20" s="121"/>
      <c r="F20" s="121"/>
      <c r="G20" s="121"/>
      <c r="H20" s="121"/>
      <c r="I20" s="121"/>
      <c r="J20" s="121"/>
      <c r="K20" s="121"/>
      <c r="L20" s="121"/>
      <c r="N20" s="172" t="s">
        <v>553</v>
      </c>
    </row>
    <row r="21" spans="2:14" x14ac:dyDescent="0.25">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578</v>
      </c>
      <c r="C27" s="13" t="s">
        <v>398</v>
      </c>
      <c r="D27" s="535"/>
      <c r="E27" s="536"/>
      <c r="F27" s="536"/>
      <c r="G27" s="536"/>
      <c r="H27" s="536"/>
      <c r="I27" s="536"/>
      <c r="J27" s="536"/>
      <c r="K27" s="536"/>
      <c r="L27" s="537"/>
      <c r="N27" s="156" t="s">
        <v>1043</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F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5.75" thickBot="1" x14ac:dyDescent="0.3">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510</v>
      </c>
      <c r="C12" s="18" t="s">
        <v>166</v>
      </c>
      <c r="D12" s="121"/>
      <c r="E12" s="122"/>
      <c r="F12" s="122"/>
      <c r="G12" s="122"/>
      <c r="H12" s="122"/>
      <c r="I12" s="122"/>
      <c r="J12" s="122"/>
      <c r="K12" s="122"/>
      <c r="L12" s="122"/>
      <c r="N12" s="172" t="s">
        <v>558</v>
      </c>
    </row>
    <row r="13" spans="1:14" ht="24" x14ac:dyDescent="0.25">
      <c r="A13" s="11"/>
      <c r="B13" s="286" t="s">
        <v>511</v>
      </c>
      <c r="C13" s="306" t="s">
        <v>167</v>
      </c>
      <c r="D13" s="121"/>
      <c r="E13" s="121"/>
      <c r="F13" s="121"/>
      <c r="G13" s="121"/>
      <c r="H13" s="121"/>
      <c r="I13" s="121"/>
      <c r="J13" s="121"/>
      <c r="K13" s="121"/>
      <c r="L13" s="121"/>
      <c r="M13" s="67"/>
      <c r="N13" s="172" t="s">
        <v>1046</v>
      </c>
    </row>
    <row r="14" spans="1:14" ht="24" x14ac:dyDescent="0.25">
      <c r="A14" s="11"/>
      <c r="B14" s="286" t="s">
        <v>512</v>
      </c>
      <c r="C14" s="306" t="s">
        <v>168</v>
      </c>
      <c r="D14" s="121"/>
      <c r="E14" s="121"/>
      <c r="F14" s="121"/>
      <c r="G14" s="121"/>
      <c r="H14" s="121"/>
      <c r="I14" s="121"/>
      <c r="J14" s="121"/>
      <c r="K14" s="121"/>
      <c r="L14" s="121"/>
      <c r="M14" s="67"/>
      <c r="N14" s="172" t="s">
        <v>1046</v>
      </c>
    </row>
    <row r="15" spans="1:14" ht="24" x14ac:dyDescent="0.25">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482</v>
      </c>
      <c r="C30" s="196" t="s">
        <v>183</v>
      </c>
      <c r="D30" s="254"/>
      <c r="E30" s="254"/>
      <c r="F30" s="254"/>
      <c r="G30" s="254"/>
      <c r="H30" s="254"/>
      <c r="I30" s="254"/>
      <c r="J30" s="254"/>
      <c r="K30" s="254"/>
      <c r="L30" s="254"/>
      <c r="N30" s="96"/>
    </row>
    <row r="31" spans="1:14" ht="24" x14ac:dyDescent="0.25">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525</v>
      </c>
      <c r="C32" s="18" t="s">
        <v>185</v>
      </c>
      <c r="D32" s="287"/>
      <c r="E32" s="287"/>
      <c r="F32" s="287"/>
      <c r="G32" s="287"/>
      <c r="H32" s="287"/>
      <c r="I32" s="287"/>
      <c r="J32" s="287"/>
      <c r="K32" s="287"/>
      <c r="L32" s="287"/>
      <c r="N32" s="172" t="s">
        <v>685</v>
      </c>
    </row>
    <row r="33" spans="1:14" x14ac:dyDescent="0.25">
      <c r="A33" s="11"/>
      <c r="B33" s="286" t="s">
        <v>526</v>
      </c>
      <c r="C33" s="18" t="s">
        <v>186</v>
      </c>
      <c r="D33" s="124"/>
      <c r="E33" s="124"/>
      <c r="F33" s="124"/>
      <c r="G33" s="124"/>
      <c r="H33" s="124"/>
      <c r="I33" s="124"/>
      <c r="J33" s="124"/>
      <c r="K33" s="124"/>
      <c r="L33" s="124"/>
      <c r="N33" s="172" t="s">
        <v>1046</v>
      </c>
    </row>
    <row r="34" spans="1:14" x14ac:dyDescent="0.25">
      <c r="A34" s="11"/>
      <c r="B34" s="286" t="s">
        <v>527</v>
      </c>
      <c r="C34" s="18" t="s">
        <v>187</v>
      </c>
      <c r="D34" s="121"/>
      <c r="E34" s="121"/>
      <c r="F34" s="121"/>
      <c r="G34" s="121"/>
      <c r="H34" s="121"/>
      <c r="I34" s="121"/>
      <c r="J34" s="121"/>
      <c r="K34" s="121"/>
      <c r="L34" s="121"/>
      <c r="N34" s="172" t="s">
        <v>1046</v>
      </c>
    </row>
    <row r="35" spans="1:14" x14ac:dyDescent="0.25">
      <c r="A35" s="11"/>
      <c r="B35" s="286" t="s">
        <v>528</v>
      </c>
      <c r="C35" s="18" t="s">
        <v>188</v>
      </c>
      <c r="D35" s="124"/>
      <c r="E35" s="124"/>
      <c r="F35" s="124"/>
      <c r="G35" s="124"/>
      <c r="H35" s="124"/>
      <c r="I35" s="124"/>
      <c r="J35" s="124"/>
      <c r="K35" s="124"/>
      <c r="L35" s="124"/>
      <c r="N35" s="172" t="s">
        <v>1046</v>
      </c>
    </row>
    <row r="36" spans="1:14" x14ac:dyDescent="0.25">
      <c r="A36" s="11"/>
      <c r="B36" s="286" t="s">
        <v>529</v>
      </c>
      <c r="C36" s="18" t="s">
        <v>189</v>
      </c>
      <c r="D36" s="121"/>
      <c r="E36" s="121"/>
      <c r="F36" s="121"/>
      <c r="G36" s="121"/>
      <c r="H36" s="121"/>
      <c r="I36" s="121"/>
      <c r="J36" s="121"/>
      <c r="K36" s="121"/>
      <c r="L36" s="121"/>
      <c r="N36" s="172" t="s">
        <v>1046</v>
      </c>
    </row>
    <row r="37" spans="1:14" x14ac:dyDescent="0.25">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1045</v>
      </c>
    </row>
    <row r="38" spans="1:14" ht="24" x14ac:dyDescent="0.25">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25">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ht="24" x14ac:dyDescent="0.25">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483</v>
      </c>
      <c r="C41" s="196" t="s">
        <v>194</v>
      </c>
      <c r="D41" s="254"/>
      <c r="E41" s="254"/>
      <c r="F41" s="254"/>
      <c r="G41" s="254"/>
      <c r="H41" s="254"/>
      <c r="I41" s="254"/>
      <c r="J41" s="254"/>
      <c r="K41" s="254"/>
      <c r="L41" s="254"/>
      <c r="N41" s="96"/>
    </row>
    <row r="42" spans="1:14" x14ac:dyDescent="0.25">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502</v>
      </c>
      <c r="C43" s="18" t="s">
        <v>196</v>
      </c>
      <c r="D43" s="121"/>
      <c r="E43" s="121"/>
      <c r="F43" s="121"/>
      <c r="G43" s="121"/>
      <c r="H43" s="123"/>
      <c r="I43" s="123"/>
      <c r="J43" s="123"/>
      <c r="K43" s="123"/>
      <c r="L43" s="123"/>
      <c r="M43" s="54"/>
      <c r="N43" s="172" t="s">
        <v>554</v>
      </c>
    </row>
    <row r="44" spans="1:14" x14ac:dyDescent="0.25">
      <c r="A44" s="11"/>
      <c r="B44" s="286" t="s">
        <v>503</v>
      </c>
      <c r="C44" s="18" t="s">
        <v>197</v>
      </c>
      <c r="D44" s="121"/>
      <c r="E44" s="121"/>
      <c r="F44" s="121"/>
      <c r="G44" s="121"/>
      <c r="H44" s="123"/>
      <c r="I44" s="123"/>
      <c r="J44" s="123"/>
      <c r="K44" s="123"/>
      <c r="L44" s="123"/>
      <c r="M44" s="55"/>
      <c r="N44" s="172" t="s">
        <v>554</v>
      </c>
    </row>
    <row r="45" spans="1:14" x14ac:dyDescent="0.25">
      <c r="A45" s="11"/>
      <c r="B45" s="286" t="s">
        <v>504</v>
      </c>
      <c r="C45" s="18" t="s">
        <v>198</v>
      </c>
      <c r="D45" s="124"/>
      <c r="E45" s="124"/>
      <c r="F45" s="124"/>
      <c r="G45" s="124"/>
      <c r="H45" s="123"/>
      <c r="I45" s="123"/>
      <c r="J45" s="123"/>
      <c r="K45" s="123"/>
      <c r="L45" s="123"/>
      <c r="M45" s="54"/>
      <c r="N45" s="172" t="s">
        <v>554</v>
      </c>
    </row>
    <row r="46" spans="1:14" x14ac:dyDescent="0.25">
      <c r="A46" s="11"/>
      <c r="B46" s="286" t="s">
        <v>505</v>
      </c>
      <c r="C46" s="18" t="s">
        <v>199</v>
      </c>
      <c r="D46" s="124"/>
      <c r="E46" s="124"/>
      <c r="F46" s="124"/>
      <c r="G46" s="124"/>
      <c r="H46" s="123"/>
      <c r="I46" s="123"/>
      <c r="J46" s="123"/>
      <c r="K46" s="123"/>
      <c r="L46" s="123"/>
      <c r="M46" s="55"/>
      <c r="N46" s="172" t="s">
        <v>554</v>
      </c>
    </row>
    <row r="47" spans="1:14" ht="24" x14ac:dyDescent="0.25">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493</v>
      </c>
      <c r="C50" s="18" t="s">
        <v>203</v>
      </c>
      <c r="D50" s="123"/>
      <c r="E50" s="123"/>
      <c r="F50" s="123"/>
      <c r="G50" s="123"/>
      <c r="H50" s="123"/>
      <c r="I50" s="123"/>
      <c r="J50" s="123"/>
      <c r="K50" s="123"/>
      <c r="L50" s="123"/>
      <c r="N50" s="172" t="s">
        <v>557</v>
      </c>
    </row>
    <row r="51" spans="1:14" x14ac:dyDescent="0.25">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496</v>
      </c>
      <c r="C53" s="18" t="s">
        <v>206</v>
      </c>
      <c r="D53" s="123"/>
      <c r="E53" s="123"/>
      <c r="F53" s="123"/>
      <c r="G53" s="123"/>
      <c r="H53" s="123"/>
      <c r="I53" s="123"/>
      <c r="J53" s="123"/>
      <c r="K53" s="123"/>
      <c r="L53" s="123"/>
      <c r="N53" s="172" t="s">
        <v>557</v>
      </c>
    </row>
    <row r="54" spans="1:14" x14ac:dyDescent="0.25">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499</v>
      </c>
      <c r="C56" s="18" t="s">
        <v>209</v>
      </c>
      <c r="D56" s="121"/>
      <c r="E56" s="123"/>
      <c r="F56" s="123"/>
      <c r="G56" s="123"/>
      <c r="H56" s="123"/>
      <c r="I56" s="123"/>
      <c r="J56" s="123"/>
      <c r="K56" s="123"/>
      <c r="L56" s="123"/>
      <c r="N56" s="96"/>
    </row>
    <row r="57" spans="1:14" x14ac:dyDescent="0.25">
      <c r="A57" s="11"/>
      <c r="B57" s="286" t="s">
        <v>500</v>
      </c>
      <c r="C57" s="18" t="s">
        <v>210</v>
      </c>
      <c r="D57" s="124"/>
      <c r="E57" s="123"/>
      <c r="F57" s="123"/>
      <c r="G57" s="123"/>
      <c r="H57" s="123"/>
      <c r="I57" s="123"/>
      <c r="J57" s="123"/>
      <c r="K57" s="123"/>
      <c r="L57" s="123"/>
      <c r="N57" s="96"/>
    </row>
    <row r="58" spans="1:14" ht="24" x14ac:dyDescent="0.25">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1044</v>
      </c>
    </row>
    <row r="59" spans="1:14" ht="24" x14ac:dyDescent="0.25">
      <c r="A59" s="11"/>
      <c r="B59" s="286" t="s">
        <v>488</v>
      </c>
      <c r="C59" s="18" t="s">
        <v>212</v>
      </c>
      <c r="D59" s="124"/>
      <c r="E59" s="123"/>
      <c r="F59" s="123"/>
      <c r="G59" s="123"/>
      <c r="H59" s="123"/>
      <c r="I59" s="123"/>
      <c r="J59" s="123"/>
      <c r="K59" s="123"/>
      <c r="L59" s="123"/>
      <c r="N59" s="172" t="s">
        <v>558</v>
      </c>
    </row>
    <row r="60" spans="1:14" x14ac:dyDescent="0.25">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484</v>
      </c>
      <c r="C61" s="18" t="s">
        <v>214</v>
      </c>
      <c r="D61" s="121"/>
      <c r="E61" s="123"/>
      <c r="F61" s="123"/>
      <c r="G61" s="123"/>
      <c r="H61" s="123"/>
      <c r="I61" s="123"/>
      <c r="J61" s="123"/>
      <c r="K61" s="123"/>
      <c r="L61" s="123"/>
      <c r="N61" s="172" t="s">
        <v>558</v>
      </c>
    </row>
    <row r="62" spans="1:14" ht="24" x14ac:dyDescent="0.25">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D20" activePane="bottomRight" state="frozen"/>
      <selection activeCell="B14" sqref="B14:L14"/>
      <selection pane="topRight" activeCell="B14" sqref="B14:L14"/>
      <selection pane="bottomLeft" activeCell="B14" sqref="B14:L14"/>
      <selection pane="bottomRight" activeCell="B15" sqref="B15:L15"/>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40" t="s">
        <v>6</v>
      </c>
      <c r="C1" s="540"/>
      <c r="D1" s="540"/>
      <c r="E1" s="540"/>
      <c r="F1" s="540"/>
      <c r="G1" s="540"/>
      <c r="H1" s="235"/>
      <c r="I1" s="235"/>
      <c r="J1" s="235"/>
      <c r="K1" s="235"/>
      <c r="L1" s="247"/>
      <c r="N1" s="311" t="s">
        <v>294</v>
      </c>
    </row>
    <row r="2" spans="1:15" x14ac:dyDescent="0.25">
      <c r="N2" s="312"/>
    </row>
    <row r="3" spans="1:15" ht="38.25" x14ac:dyDescent="0.25">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
      <c r="A4" s="505"/>
      <c r="B4" s="542"/>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39" t="s">
        <v>693</v>
      </c>
      <c r="C11" s="539"/>
      <c r="D11" s="539"/>
      <c r="E11" s="539"/>
      <c r="F11" s="539"/>
      <c r="G11" s="539"/>
      <c r="H11" s="539"/>
      <c r="I11" s="539"/>
      <c r="J11" s="539"/>
      <c r="K11" s="539"/>
      <c r="L11" s="539"/>
      <c r="N11" s="312"/>
    </row>
    <row r="12" spans="1:15" ht="137.65" customHeight="1" x14ac:dyDescent="0.25">
      <c r="B12" s="538" t="s">
        <v>688</v>
      </c>
      <c r="C12" s="538"/>
      <c r="D12" s="538"/>
      <c r="E12" s="538"/>
      <c r="F12" s="538"/>
      <c r="G12" s="538"/>
      <c r="H12" s="538"/>
      <c r="I12" s="538"/>
      <c r="J12" s="538"/>
      <c r="K12" s="538"/>
      <c r="L12" s="538"/>
      <c r="N12" s="312"/>
    </row>
    <row r="13" spans="1:15" ht="50.65" customHeight="1" x14ac:dyDescent="0.25">
      <c r="B13" s="538" t="s">
        <v>689</v>
      </c>
      <c r="C13" s="538"/>
      <c r="D13" s="538"/>
      <c r="E13" s="538"/>
      <c r="F13" s="538"/>
      <c r="G13" s="538"/>
      <c r="H13" s="538"/>
      <c r="I13" s="538"/>
      <c r="J13" s="538"/>
      <c r="K13" s="538"/>
      <c r="L13" s="538"/>
      <c r="N13" s="312"/>
    </row>
    <row r="14" spans="1:15" ht="76.349999999999994" customHeight="1" x14ac:dyDescent="0.25">
      <c r="B14" s="538" t="s">
        <v>690</v>
      </c>
      <c r="C14" s="538"/>
      <c r="D14" s="538"/>
      <c r="E14" s="538"/>
      <c r="F14" s="538"/>
      <c r="G14" s="538"/>
      <c r="H14" s="538"/>
      <c r="I14" s="538"/>
      <c r="J14" s="538"/>
      <c r="K14" s="538"/>
      <c r="L14" s="538"/>
      <c r="N14" s="312"/>
    </row>
    <row r="15" spans="1:15" ht="76.349999999999994" customHeight="1" x14ac:dyDescent="0.25">
      <c r="B15" s="538" t="s">
        <v>1047</v>
      </c>
      <c r="C15" s="538"/>
      <c r="D15" s="538"/>
      <c r="E15" s="538"/>
      <c r="F15" s="538"/>
      <c r="G15" s="538"/>
      <c r="H15" s="538"/>
      <c r="I15" s="538"/>
      <c r="J15" s="538"/>
      <c r="K15" s="538"/>
      <c r="L15" s="538"/>
      <c r="N15" s="312"/>
    </row>
    <row r="16" spans="1:15" ht="53.65" customHeight="1" x14ac:dyDescent="0.25">
      <c r="B16" s="538" t="s">
        <v>692</v>
      </c>
      <c r="C16" s="538"/>
      <c r="D16" s="538"/>
      <c r="E16" s="538"/>
      <c r="F16" s="538"/>
      <c r="G16" s="538"/>
      <c r="H16" s="538"/>
      <c r="I16" s="538"/>
      <c r="J16" s="538"/>
      <c r="K16" s="538"/>
      <c r="L16" s="538"/>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J7" activePane="bottomRight" state="frozen"/>
      <selection activeCell="B14" sqref="B14:L14"/>
      <selection pane="topRight" activeCell="B14" sqref="B14:L14"/>
      <selection pane="bottomLeft" activeCell="B14" sqref="B14:L14"/>
      <selection pane="bottomRight" activeCell="N16" sqref="N16"/>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394</v>
      </c>
      <c r="C3" s="235" t="s">
        <v>806</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726</v>
      </c>
      <c r="C16" s="306" t="s">
        <v>769</v>
      </c>
      <c r="D16" s="152"/>
      <c r="E16" s="152"/>
      <c r="F16" s="152"/>
      <c r="G16" s="152"/>
      <c r="H16" s="152"/>
      <c r="I16" s="152"/>
      <c r="J16" s="152"/>
      <c r="K16" s="152"/>
      <c r="L16" s="152"/>
      <c r="N16" s="172" t="s">
        <v>1040</v>
      </c>
    </row>
    <row r="17" spans="2:15" x14ac:dyDescent="0.25">
      <c r="B17" s="56" t="s">
        <v>727</v>
      </c>
      <c r="C17" s="18" t="s">
        <v>803</v>
      </c>
      <c r="D17" s="152"/>
      <c r="E17" s="152"/>
      <c r="F17" s="152"/>
      <c r="G17" s="152"/>
      <c r="H17" s="152"/>
      <c r="I17" s="152"/>
      <c r="J17" s="152"/>
      <c r="K17" s="152"/>
      <c r="L17" s="152"/>
      <c r="N17" s="172" t="s">
        <v>1048</v>
      </c>
    </row>
    <row r="18" spans="2:15" x14ac:dyDescent="0.25">
      <c r="B18" s="56" t="s">
        <v>543</v>
      </c>
      <c r="C18" s="18" t="s">
        <v>100</v>
      </c>
      <c r="D18" s="145"/>
      <c r="E18" s="145"/>
      <c r="F18" s="145"/>
      <c r="G18" s="145"/>
      <c r="H18" s="145"/>
      <c r="I18" s="145"/>
      <c r="J18" s="145"/>
      <c r="K18" s="145"/>
      <c r="L18" s="145"/>
      <c r="N18" s="172" t="s">
        <v>989</v>
      </c>
    </row>
    <row r="19" spans="2:15" x14ac:dyDescent="0.25">
      <c r="B19" s="56" t="s">
        <v>544</v>
      </c>
      <c r="C19" s="18" t="s">
        <v>102</v>
      </c>
      <c r="D19" s="145"/>
      <c r="E19" s="145"/>
      <c r="F19" s="145"/>
      <c r="G19" s="145"/>
      <c r="H19" s="145"/>
      <c r="I19" s="145"/>
      <c r="J19" s="145"/>
      <c r="K19" s="145"/>
      <c r="L19" s="145"/>
      <c r="N19" s="172" t="s">
        <v>964</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696</v>
      </c>
      <c r="C22" s="18" t="s">
        <v>770</v>
      </c>
      <c r="D22" s="145"/>
      <c r="E22" s="145"/>
      <c r="F22" s="145"/>
      <c r="G22" s="145"/>
      <c r="H22" s="145"/>
      <c r="I22" s="145"/>
      <c r="J22" s="145"/>
      <c r="K22" s="145"/>
      <c r="L22" s="145"/>
      <c r="N22" s="172"/>
    </row>
    <row r="23" spans="2:15" x14ac:dyDescent="0.25">
      <c r="B23" s="56" t="s">
        <v>697</v>
      </c>
      <c r="C23" s="18" t="s">
        <v>771</v>
      </c>
      <c r="D23" s="145"/>
      <c r="E23" s="145"/>
      <c r="F23" s="145"/>
      <c r="G23" s="145"/>
      <c r="H23" s="145"/>
      <c r="I23" s="145"/>
      <c r="J23" s="145"/>
      <c r="K23" s="145"/>
      <c r="L23" s="145"/>
      <c r="N23" s="172"/>
    </row>
    <row r="24" spans="2:15" x14ac:dyDescent="0.25">
      <c r="B24" s="56" t="s">
        <v>698</v>
      </c>
      <c r="C24" s="18" t="s">
        <v>772</v>
      </c>
      <c r="D24" s="145"/>
      <c r="E24" s="145"/>
      <c r="F24" s="145"/>
      <c r="G24" s="145"/>
      <c r="H24" s="145"/>
      <c r="I24" s="145"/>
      <c r="J24" s="145"/>
      <c r="K24" s="145"/>
      <c r="L24" s="145"/>
      <c r="M24" s="54"/>
      <c r="N24" s="307"/>
    </row>
    <row r="25" spans="2:15" ht="24" x14ac:dyDescent="0.25">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703</v>
      </c>
      <c r="C26" s="18" t="s">
        <v>112</v>
      </c>
      <c r="D26" s="121"/>
      <c r="E26" s="145"/>
      <c r="F26" s="145"/>
      <c r="G26" s="145"/>
      <c r="H26" s="145"/>
      <c r="I26" s="145"/>
      <c r="J26" s="145"/>
      <c r="K26" s="145"/>
      <c r="L26" s="145"/>
      <c r="N26" s="172"/>
      <c r="O26" s="154"/>
    </row>
    <row r="27" spans="2:15" x14ac:dyDescent="0.25">
      <c r="B27" s="56" t="s">
        <v>704</v>
      </c>
      <c r="C27" s="18" t="s">
        <v>113</v>
      </c>
      <c r="D27" s="121"/>
      <c r="E27" s="145"/>
      <c r="F27" s="145"/>
      <c r="G27" s="145"/>
      <c r="H27" s="145"/>
      <c r="I27" s="145"/>
      <c r="J27" s="145"/>
      <c r="K27" s="145"/>
      <c r="L27" s="145"/>
      <c r="N27" s="172"/>
    </row>
    <row r="28" spans="2:15" x14ac:dyDescent="0.25">
      <c r="B28" s="56" t="s">
        <v>705</v>
      </c>
      <c r="C28" s="18" t="s">
        <v>114</v>
      </c>
      <c r="D28" s="121"/>
      <c r="E28" s="145"/>
      <c r="F28" s="145"/>
      <c r="G28" s="145"/>
      <c r="H28" s="145"/>
      <c r="I28" s="145"/>
      <c r="J28" s="145"/>
      <c r="K28" s="145"/>
      <c r="L28" s="145"/>
      <c r="M28" s="55"/>
      <c r="N28" s="172"/>
    </row>
    <row r="29" spans="2:15" x14ac:dyDescent="0.25">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25">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25">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25">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25">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714</v>
      </c>
      <c r="C42" s="18" t="s">
        <v>929</v>
      </c>
      <c r="D42" s="145"/>
      <c r="E42" s="145"/>
      <c r="F42" s="145"/>
      <c r="G42" s="145"/>
      <c r="H42" s="145"/>
      <c r="I42" s="145"/>
      <c r="J42" s="145"/>
      <c r="K42" s="145"/>
      <c r="L42" s="145"/>
      <c r="M42" s="55"/>
      <c r="N42" s="172" t="s">
        <v>991</v>
      </c>
    </row>
    <row r="43" spans="2:14" x14ac:dyDescent="0.25">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718</v>
      </c>
      <c r="C44" s="18" t="s">
        <v>933</v>
      </c>
      <c r="D44" s="145"/>
      <c r="E44" s="145"/>
      <c r="F44" s="145"/>
      <c r="G44" s="145"/>
      <c r="H44" s="145"/>
      <c r="I44" s="145"/>
      <c r="J44" s="145"/>
      <c r="K44" s="145"/>
      <c r="L44" s="145"/>
      <c r="M44" s="55"/>
      <c r="N44" s="126"/>
    </row>
    <row r="45" spans="2:14" ht="24" x14ac:dyDescent="0.25">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720</v>
      </c>
      <c r="C46" s="18" t="s">
        <v>778</v>
      </c>
      <c r="D46" s="145"/>
      <c r="E46" s="287"/>
      <c r="F46" s="287"/>
      <c r="G46" s="287"/>
      <c r="H46" s="287"/>
      <c r="I46" s="287"/>
      <c r="J46" s="287"/>
      <c r="K46" s="287"/>
      <c r="L46" s="287"/>
      <c r="M46" s="55"/>
      <c r="N46" s="126" t="s">
        <v>558</v>
      </c>
    </row>
    <row r="47" spans="2:14" x14ac:dyDescent="0.25">
      <c r="B47" s="56" t="s">
        <v>729</v>
      </c>
      <c r="C47" s="18" t="s">
        <v>779</v>
      </c>
      <c r="D47" s="145"/>
      <c r="E47" s="145"/>
      <c r="F47" s="145"/>
      <c r="G47" s="145"/>
      <c r="H47" s="145"/>
      <c r="I47" s="145"/>
      <c r="J47" s="145"/>
      <c r="K47" s="145"/>
      <c r="L47" s="145"/>
      <c r="M47" s="55"/>
      <c r="N47" s="126" t="s">
        <v>980</v>
      </c>
    </row>
    <row r="48" spans="2:14" x14ac:dyDescent="0.25">
      <c r="B48" s="56" t="s">
        <v>969</v>
      </c>
      <c r="C48" s="18" t="s">
        <v>780</v>
      </c>
      <c r="D48" s="145"/>
      <c r="E48" s="287"/>
      <c r="F48" s="287"/>
      <c r="G48" s="287"/>
      <c r="H48" s="287"/>
      <c r="I48" s="287"/>
      <c r="J48" s="287"/>
      <c r="K48" s="287"/>
      <c r="L48" s="287"/>
      <c r="M48" s="55"/>
      <c r="N48" s="126" t="s">
        <v>558</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972</v>
      </c>
      <c r="C52" s="18" t="s">
        <v>783</v>
      </c>
      <c r="D52" s="145"/>
      <c r="E52" s="145"/>
      <c r="F52" s="145"/>
      <c r="G52" s="145"/>
      <c r="H52" s="145"/>
      <c r="I52" s="145"/>
      <c r="J52" s="145"/>
      <c r="K52" s="145"/>
      <c r="L52" s="145"/>
      <c r="M52" s="173"/>
      <c r="N52" s="172"/>
    </row>
    <row r="53" spans="2:14" x14ac:dyDescent="0.25">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976</v>
      </c>
      <c r="C56" s="18" t="s">
        <v>141</v>
      </c>
      <c r="D56" s="121"/>
      <c r="E56" s="121"/>
      <c r="F56" s="121"/>
      <c r="G56" s="121"/>
      <c r="H56" s="121"/>
      <c r="I56" s="121"/>
      <c r="J56" s="121"/>
      <c r="K56" s="121"/>
      <c r="L56" s="121"/>
      <c r="N56" s="307"/>
    </row>
    <row r="57" spans="2:14" x14ac:dyDescent="0.25">
      <c r="B57" s="56" t="s">
        <v>977</v>
      </c>
      <c r="C57" s="18" t="s">
        <v>785</v>
      </c>
      <c r="D57" s="121"/>
      <c r="E57" s="121"/>
      <c r="F57" s="121"/>
      <c r="G57" s="121"/>
      <c r="H57" s="121"/>
      <c r="I57" s="121"/>
      <c r="J57" s="121"/>
      <c r="K57" s="121"/>
      <c r="L57" s="121"/>
      <c r="N57" s="172"/>
    </row>
    <row r="58" spans="2:14" x14ac:dyDescent="0.25">
      <c r="B58" s="56" t="s">
        <v>978</v>
      </c>
      <c r="C58" s="18" t="s">
        <v>144</v>
      </c>
      <c r="D58" s="121"/>
      <c r="E58" s="121"/>
      <c r="F58" s="121"/>
      <c r="G58" s="121"/>
      <c r="H58" s="121"/>
      <c r="I58" s="121"/>
      <c r="J58" s="121"/>
      <c r="K58" s="121"/>
      <c r="L58" s="121"/>
      <c r="N58" s="172"/>
    </row>
    <row r="59" spans="2:14" x14ac:dyDescent="0.25">
      <c r="B59" s="56" t="s">
        <v>979</v>
      </c>
      <c r="C59" s="18" t="s">
        <v>786</v>
      </c>
      <c r="D59" s="121"/>
      <c r="E59" s="121"/>
      <c r="F59" s="121"/>
      <c r="G59" s="121"/>
      <c r="H59" s="121"/>
      <c r="I59" s="121"/>
      <c r="J59" s="121"/>
      <c r="K59" s="121"/>
      <c r="L59" s="121"/>
      <c r="N59" s="172"/>
    </row>
    <row r="60" spans="2:14" ht="24" x14ac:dyDescent="0.25">
      <c r="B60" s="195" t="s">
        <v>146</v>
      </c>
      <c r="C60" s="196" t="s">
        <v>147</v>
      </c>
      <c r="D60" s="302"/>
      <c r="E60" s="302"/>
      <c r="F60" s="302"/>
      <c r="G60" s="302"/>
      <c r="H60" s="302"/>
      <c r="I60" s="302"/>
      <c r="J60" s="302"/>
      <c r="K60" s="302"/>
      <c r="L60" s="302"/>
      <c r="N60" s="307"/>
    </row>
    <row r="61" spans="2:14" s="60" customFormat="1" ht="23.25" customHeight="1" x14ac:dyDescent="0.25">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I7" activePane="bottomRight" state="frozen"/>
      <selection activeCell="J29" sqref="J29"/>
      <selection pane="topRight" activeCell="J29" sqref="J29"/>
      <selection pane="bottomLeft" activeCell="J29" sqref="J29"/>
      <selection pane="bottomRight" activeCell="N14" sqref="N14"/>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395</v>
      </c>
      <c r="C3" s="403" t="s">
        <v>805</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2" t="s">
        <v>791</v>
      </c>
      <c r="C12" s="65" t="s">
        <v>934</v>
      </c>
      <c r="D12" s="121"/>
      <c r="E12" s="121"/>
      <c r="F12" s="121"/>
      <c r="G12" s="121"/>
      <c r="H12" s="121"/>
      <c r="I12" s="121"/>
      <c r="J12" s="121"/>
      <c r="K12" s="121"/>
      <c r="L12" s="121"/>
      <c r="M12" s="64"/>
      <c r="N12" s="172"/>
    </row>
    <row r="13" spans="2:14" ht="24" x14ac:dyDescent="0.25">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2" t="s">
        <v>809</v>
      </c>
      <c r="C14" s="65" t="s">
        <v>757</v>
      </c>
      <c r="D14" s="121"/>
      <c r="E14" s="121"/>
      <c r="F14" s="121"/>
      <c r="G14" s="121"/>
      <c r="H14" s="121"/>
      <c r="I14" s="121"/>
      <c r="J14" s="121"/>
      <c r="K14" s="121"/>
      <c r="L14" s="121"/>
      <c r="M14" s="64"/>
      <c r="N14" s="412" t="s">
        <v>963</v>
      </c>
    </row>
    <row r="15" spans="2:14" x14ac:dyDescent="0.25">
      <c r="B15" s="21" t="s">
        <v>793</v>
      </c>
      <c r="C15" s="65" t="s">
        <v>758</v>
      </c>
      <c r="D15" s="121"/>
      <c r="E15" s="121"/>
      <c r="F15" s="121"/>
      <c r="G15" s="121"/>
      <c r="H15" s="122"/>
      <c r="I15" s="122"/>
      <c r="J15" s="122"/>
      <c r="K15" s="122"/>
      <c r="L15" s="122"/>
      <c r="M15" s="64"/>
      <c r="N15" s="412" t="s">
        <v>1050</v>
      </c>
    </row>
    <row r="16" spans="2:14" x14ac:dyDescent="0.25">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x14ac:dyDescent="0.25">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795</v>
      </c>
      <c r="C18" s="13" t="s">
        <v>761</v>
      </c>
      <c r="D18" s="121"/>
      <c r="E18" s="121"/>
      <c r="F18" s="121"/>
      <c r="G18" s="121"/>
      <c r="H18" s="287"/>
      <c r="I18" s="287"/>
      <c r="J18" s="287"/>
      <c r="K18" s="287"/>
      <c r="L18" s="287"/>
      <c r="N18" s="412" t="s">
        <v>962</v>
      </c>
    </row>
    <row r="19" spans="2:14" x14ac:dyDescent="0.25">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569</v>
      </c>
      <c r="C30" s="13" t="s">
        <v>398</v>
      </c>
      <c r="D30" s="535"/>
      <c r="E30" s="536"/>
      <c r="F30" s="536"/>
      <c r="G30" s="536"/>
      <c r="H30" s="536"/>
      <c r="I30" s="536"/>
      <c r="J30" s="536"/>
      <c r="K30" s="536"/>
      <c r="L30" s="537"/>
      <c r="N30" s="156" t="s">
        <v>1049</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4" x14ac:dyDescent="0.25">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5.75" thickBot="1" x14ac:dyDescent="0.3">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25">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482</v>
      </c>
      <c r="C24" s="196" t="s">
        <v>183</v>
      </c>
      <c r="D24" s="254"/>
      <c r="E24" s="254"/>
      <c r="F24" s="254"/>
      <c r="G24" s="254"/>
      <c r="H24" s="254"/>
      <c r="I24" s="254"/>
      <c r="J24" s="254"/>
      <c r="K24" s="254"/>
      <c r="L24" s="254"/>
      <c r="N24" s="96"/>
    </row>
    <row r="25" spans="1:14" ht="24" x14ac:dyDescent="0.25">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525</v>
      </c>
      <c r="C26" s="18" t="s">
        <v>858</v>
      </c>
      <c r="D26" s="121"/>
      <c r="E26" s="287"/>
      <c r="F26" s="287"/>
      <c r="G26" s="287"/>
      <c r="H26" s="287"/>
      <c r="I26" s="287"/>
      <c r="J26" s="287"/>
      <c r="K26" s="287"/>
      <c r="L26" s="287"/>
      <c r="N26" s="172" t="s">
        <v>960</v>
      </c>
    </row>
    <row r="27" spans="1:14" x14ac:dyDescent="0.25">
      <c r="A27" s="11"/>
      <c r="B27" s="286" t="s">
        <v>526</v>
      </c>
      <c r="C27" s="18" t="s">
        <v>859</v>
      </c>
      <c r="D27" s="124"/>
      <c r="E27" s="124"/>
      <c r="F27" s="124"/>
      <c r="G27" s="124"/>
      <c r="H27" s="124"/>
      <c r="I27" s="124"/>
      <c r="J27" s="124"/>
      <c r="K27" s="124"/>
      <c r="L27" s="124"/>
      <c r="N27" s="172" t="s">
        <v>993</v>
      </c>
    </row>
    <row r="28" spans="1:14" x14ac:dyDescent="0.25">
      <c r="A28" s="11"/>
      <c r="B28" s="286" t="s">
        <v>527</v>
      </c>
      <c r="C28" s="18" t="s">
        <v>861</v>
      </c>
      <c r="D28" s="121"/>
      <c r="E28" s="121"/>
      <c r="F28" s="121"/>
      <c r="G28" s="121"/>
      <c r="H28" s="121"/>
      <c r="I28" s="121"/>
      <c r="J28" s="121"/>
      <c r="K28" s="121"/>
      <c r="L28" s="121"/>
      <c r="N28" s="172" t="s">
        <v>994</v>
      </c>
    </row>
    <row r="29" spans="1:14" x14ac:dyDescent="0.25">
      <c r="A29" s="11"/>
      <c r="B29" s="286" t="s">
        <v>528</v>
      </c>
      <c r="C29" s="18" t="s">
        <v>190</v>
      </c>
      <c r="D29" s="121"/>
      <c r="E29" s="287"/>
      <c r="F29" s="287"/>
      <c r="G29" s="287"/>
      <c r="H29" s="287"/>
      <c r="I29" s="287"/>
      <c r="J29" s="287"/>
      <c r="K29" s="287"/>
      <c r="L29" s="287"/>
      <c r="N29" s="172" t="s">
        <v>558</v>
      </c>
    </row>
    <row r="30" spans="1:14" ht="24" x14ac:dyDescent="0.25">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25">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ht="24" x14ac:dyDescent="0.25">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483</v>
      </c>
      <c r="C33" s="196" t="s">
        <v>194</v>
      </c>
      <c r="D33" s="254"/>
      <c r="E33" s="254"/>
      <c r="F33" s="254"/>
      <c r="G33" s="254"/>
      <c r="H33" s="254"/>
      <c r="I33" s="254"/>
      <c r="J33" s="254"/>
      <c r="K33" s="254"/>
      <c r="L33" s="254"/>
      <c r="N33" s="96"/>
    </row>
    <row r="34" spans="1:14" x14ac:dyDescent="0.25">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885</v>
      </c>
      <c r="C39" s="18" t="s">
        <v>937</v>
      </c>
      <c r="D39" s="121"/>
      <c r="E39" s="121"/>
      <c r="F39" s="121"/>
      <c r="G39" s="121"/>
      <c r="H39" s="121"/>
      <c r="I39" s="121"/>
      <c r="J39" s="121"/>
      <c r="K39" s="121"/>
      <c r="L39" s="121"/>
      <c r="N39" s="96"/>
    </row>
    <row r="40" spans="1:14" ht="24" x14ac:dyDescent="0.25">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25">
      <c r="A41" s="11"/>
      <c r="B41" s="286" t="s">
        <v>887</v>
      </c>
      <c r="C41" s="18" t="s">
        <v>873</v>
      </c>
      <c r="D41" s="124"/>
      <c r="E41" s="124"/>
      <c r="F41" s="123"/>
      <c r="G41" s="123"/>
      <c r="H41" s="123"/>
      <c r="I41" s="123"/>
      <c r="J41" s="123"/>
      <c r="K41" s="123"/>
      <c r="L41" s="123"/>
      <c r="N41" s="172" t="s">
        <v>558</v>
      </c>
    </row>
    <row r="42" spans="1:14" x14ac:dyDescent="0.25">
      <c r="A42" s="11"/>
      <c r="B42" s="286" t="s">
        <v>888</v>
      </c>
      <c r="C42" s="18" t="s">
        <v>895</v>
      </c>
      <c r="D42" s="121"/>
      <c r="E42" s="121"/>
      <c r="F42" s="121"/>
      <c r="G42" s="121"/>
      <c r="H42" s="121"/>
      <c r="I42" s="121"/>
      <c r="J42" s="121"/>
      <c r="K42" s="121"/>
      <c r="L42" s="121"/>
      <c r="N42" s="172"/>
    </row>
    <row r="43" spans="1:14" x14ac:dyDescent="0.25">
      <c r="A43" s="11"/>
      <c r="B43" s="286" t="s">
        <v>889</v>
      </c>
      <c r="C43" s="18" t="s">
        <v>209</v>
      </c>
      <c r="D43" s="121"/>
      <c r="E43" s="121"/>
      <c r="F43" s="121"/>
      <c r="G43" s="121"/>
      <c r="H43" s="121"/>
      <c r="I43" s="121"/>
      <c r="J43" s="121"/>
      <c r="K43" s="121"/>
      <c r="L43" s="121"/>
      <c r="N43" s="172" t="s">
        <v>558</v>
      </c>
    </row>
    <row r="44" spans="1:14" x14ac:dyDescent="0.25">
      <c r="A44" s="11"/>
      <c r="B44" s="286" t="s">
        <v>890</v>
      </c>
      <c r="C44" s="18" t="s">
        <v>210</v>
      </c>
      <c r="D44" s="124"/>
      <c r="E44" s="124"/>
      <c r="F44" s="124"/>
      <c r="G44" s="124"/>
      <c r="H44" s="124"/>
      <c r="I44" s="124"/>
      <c r="J44" s="124"/>
      <c r="K44" s="124"/>
      <c r="L44" s="124"/>
      <c r="N44" s="172" t="s">
        <v>558</v>
      </c>
    </row>
    <row r="45" spans="1:14" x14ac:dyDescent="0.25">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484</v>
      </c>
      <c r="C46" s="18" t="s">
        <v>214</v>
      </c>
      <c r="D46" s="121"/>
      <c r="E46" s="123"/>
      <c r="F46" s="123"/>
      <c r="G46" s="123"/>
      <c r="H46" s="123"/>
      <c r="I46" s="123"/>
      <c r="J46" s="123"/>
      <c r="K46" s="123"/>
      <c r="L46" s="123"/>
      <c r="N46" s="172" t="s">
        <v>558</v>
      </c>
    </row>
    <row r="47" spans="1:14" ht="24" x14ac:dyDescent="0.25">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D5" activePane="bottomRight" state="frozen"/>
      <selection activeCell="J29" sqref="J29"/>
      <selection pane="topRight" activeCell="J29" sqref="J29"/>
      <selection pane="bottomLeft" activeCell="J29" sqref="J29"/>
      <selection pane="bottomRight" activeCell="H6" sqref="H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40" t="s">
        <v>6</v>
      </c>
      <c r="C1" s="540"/>
      <c r="D1" s="540"/>
      <c r="E1" s="540"/>
      <c r="F1" s="540"/>
      <c r="G1" s="540"/>
      <c r="H1" s="235"/>
      <c r="I1" s="235"/>
      <c r="J1" s="235"/>
      <c r="K1" s="235"/>
      <c r="L1" s="247"/>
      <c r="N1" s="311" t="s">
        <v>294</v>
      </c>
    </row>
    <row r="2" spans="1:15" x14ac:dyDescent="0.25">
      <c r="N2" s="312"/>
    </row>
    <row r="3" spans="1:15" ht="38.25" x14ac:dyDescent="0.25">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
      <c r="A4" s="505"/>
      <c r="B4" s="542"/>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39" t="s">
        <v>693</v>
      </c>
      <c r="C9" s="539"/>
      <c r="D9" s="539"/>
      <c r="E9" s="539"/>
      <c r="F9" s="539"/>
      <c r="G9" s="539"/>
      <c r="H9" s="539"/>
      <c r="I9" s="539"/>
      <c r="J9" s="539"/>
      <c r="K9" s="539"/>
      <c r="L9" s="539"/>
      <c r="N9" s="312"/>
    </row>
    <row r="10" spans="1:15" ht="137.65" customHeight="1" x14ac:dyDescent="0.25">
      <c r="B10" s="538" t="s">
        <v>688</v>
      </c>
      <c r="C10" s="538"/>
      <c r="D10" s="538"/>
      <c r="E10" s="538"/>
      <c r="F10" s="538"/>
      <c r="G10" s="538"/>
      <c r="H10" s="538"/>
      <c r="I10" s="538"/>
      <c r="J10" s="538"/>
      <c r="K10" s="538"/>
      <c r="L10" s="538"/>
      <c r="N10" s="312"/>
    </row>
    <row r="11" spans="1:15" ht="50.65" customHeight="1" x14ac:dyDescent="0.25">
      <c r="B11" s="538" t="s">
        <v>689</v>
      </c>
      <c r="C11" s="538"/>
      <c r="D11" s="538"/>
      <c r="E11" s="538"/>
      <c r="F11" s="538"/>
      <c r="G11" s="538"/>
      <c r="H11" s="538"/>
      <c r="I11" s="538"/>
      <c r="J11" s="538"/>
      <c r="K11" s="538"/>
      <c r="L11" s="538"/>
      <c r="N11" s="312"/>
    </row>
    <row r="12" spans="1:15" ht="76.349999999999994" customHeight="1" x14ac:dyDescent="0.25">
      <c r="B12" s="538" t="s">
        <v>690</v>
      </c>
      <c r="C12" s="538"/>
      <c r="D12" s="538"/>
      <c r="E12" s="538"/>
      <c r="F12" s="538"/>
      <c r="G12" s="538"/>
      <c r="H12" s="538"/>
      <c r="I12" s="538"/>
      <c r="J12" s="538"/>
      <c r="K12" s="538"/>
      <c r="L12" s="538"/>
      <c r="N12" s="312"/>
    </row>
    <row r="13" spans="1:15" ht="76.349999999999994" customHeight="1" x14ac:dyDescent="0.25">
      <c r="B13" s="538" t="s">
        <v>691</v>
      </c>
      <c r="C13" s="538"/>
      <c r="D13" s="538"/>
      <c r="E13" s="538"/>
      <c r="F13" s="538"/>
      <c r="G13" s="538"/>
      <c r="H13" s="538"/>
      <c r="I13" s="538"/>
      <c r="J13" s="538"/>
      <c r="K13" s="538"/>
      <c r="L13" s="538"/>
      <c r="N13" s="312"/>
    </row>
    <row r="14" spans="1:15" ht="53.65" customHeight="1" x14ac:dyDescent="0.25">
      <c r="B14" s="538" t="s">
        <v>692</v>
      </c>
      <c r="C14" s="538"/>
      <c r="D14" s="538"/>
      <c r="E14" s="538"/>
      <c r="F14" s="538"/>
      <c r="G14" s="538"/>
      <c r="H14" s="538"/>
      <c r="I14" s="538"/>
      <c r="J14" s="538"/>
      <c r="K14" s="538"/>
      <c r="L14" s="538"/>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Vartotojas</cp:lastModifiedBy>
  <cp:lastPrinted>2024-03-13T08:19:54Z</cp:lastPrinted>
  <dcterms:created xsi:type="dcterms:W3CDTF">2023-12-06T11:26:15Z</dcterms:created>
  <dcterms:modified xsi:type="dcterms:W3CDTF">2025-02-27T14:43:14Z</dcterms:modified>
</cp:coreProperties>
</file>